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11460" tabRatio="826"/>
  </bookViews>
  <sheets>
    <sheet name="Инструкция" sheetId="18" r:id="rId1"/>
    <sheet name="Титульник" sheetId="19" r:id="rId2"/>
    <sheet name="Оценка" sheetId="1" r:id="rId3"/>
    <sheet name="1.Требования" sheetId="2" r:id="rId4"/>
    <sheet name="2.Закупка" sheetId="6" r:id="rId5"/>
    <sheet name="АП 1" sheetId="23" r:id="rId6"/>
    <sheet name="3.Процесс" sheetId="7" r:id="rId7"/>
    <sheet name="4.Персонал" sheetId="8" r:id="rId8"/>
    <sheet name="5.Инфраструктура" sheetId="9" r:id="rId9"/>
    <sheet name="6.Контроль" sheetId="10" r:id="rId10"/>
    <sheet name="АП 2" sheetId="21" r:id="rId11"/>
    <sheet name="7.Управ. качеством" sheetId="11" r:id="rId12"/>
    <sheet name="8.Логистика" sheetId="12" r:id="rId13"/>
    <sheet name="9.Удовл. потребителя" sheetId="13" r:id="rId14"/>
    <sheet name="для 9А" sheetId="16" r:id="rId15"/>
    <sheet name="План" sheetId="14" r:id="rId16"/>
    <sheet name="Списки" sheetId="20" state="hidden" r:id="rId17"/>
    <sheet name="Изменения" sheetId="22" r:id="rId18"/>
  </sheets>
  <definedNames>
    <definedName name="_xlnm.Print_Titles" localSheetId="3">'1.Требования'!$4:$8</definedName>
    <definedName name="_xlnm.Print_Titles" localSheetId="4">'2.Закупка'!$7:$8</definedName>
    <definedName name="_xlnm.Print_Titles" localSheetId="6">'3.Процесс'!$7:$8</definedName>
    <definedName name="_xlnm.Print_Titles" localSheetId="7">'4.Персонал'!$7:$8</definedName>
    <definedName name="_xlnm.Print_Titles" localSheetId="8">'5.Инфраструктура'!$4:$8</definedName>
    <definedName name="_xlnm.Print_Titles" localSheetId="9">'6.Контроль'!$7:$8</definedName>
    <definedName name="_xlnm.Print_Titles" localSheetId="11">'7.Управ. качеством'!$7:$8</definedName>
    <definedName name="_xlnm.Print_Titles" localSheetId="12">'8.Логистика'!$7:$8</definedName>
    <definedName name="_xlnm.Print_Titles" localSheetId="13">'9.Удовл. потребителя'!$7:$8</definedName>
    <definedName name="_xlnm.Print_Area" localSheetId="3">'1.Требования'!$A$1:$J$37</definedName>
    <definedName name="_xlnm.Print_Area" localSheetId="4">'2.Закупка'!$A$1:$J$19</definedName>
    <definedName name="_xlnm.Print_Area" localSheetId="6">'3.Процесс'!$A$1:$J$25</definedName>
    <definedName name="_xlnm.Print_Area" localSheetId="7">'4.Персонал'!$A$1:$J$20</definedName>
    <definedName name="_xlnm.Print_Area" localSheetId="8">'5.Инфраструктура'!$A$1:$J$29</definedName>
    <definedName name="_xlnm.Print_Area" localSheetId="9">'6.Контроль'!$A$1:$J$17</definedName>
    <definedName name="_xlnm.Print_Area" localSheetId="11">'7.Управ. качеством'!$A$1:$J$31</definedName>
    <definedName name="_xlnm.Print_Area" localSheetId="12">'8.Логистика'!$A$1:$J$24</definedName>
    <definedName name="_xlnm.Print_Area" localSheetId="13">'9.Удовл. потребителя'!$A$1:$J$21</definedName>
    <definedName name="_xlnm.Print_Area" localSheetId="17">Изменения!$A$1:$G$9</definedName>
    <definedName name="_xlnm.Print_Area" localSheetId="0">Инструкция!$A$1:$N$45</definedName>
    <definedName name="_xlnm.Print_Area" localSheetId="2">Оценка!$B$2:$AC$30</definedName>
    <definedName name="_xlnm.Print_Area" localSheetId="16">Списки!$A$1:$H$16</definedName>
    <definedName name="_xlnm.Print_Area" localSheetId="1">Титульник!$A$1:$Y$50</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1" i="12" l="1"/>
  <c r="L11" i="12"/>
  <c r="H19" i="7"/>
  <c r="J3" i="23" l="1"/>
  <c r="I3" i="23"/>
  <c r="C3" i="23"/>
  <c r="L32" i="2" l="1"/>
  <c r="H32" i="2"/>
  <c r="G30" i="2"/>
  <c r="H25" i="13" l="1"/>
  <c r="H24" i="13"/>
  <c r="G25" i="13"/>
  <c r="G24" i="13"/>
  <c r="L10" i="13"/>
  <c r="L12" i="13"/>
  <c r="L13" i="13"/>
  <c r="L14" i="13"/>
  <c r="L16" i="13"/>
  <c r="L17" i="13"/>
  <c r="L18" i="13"/>
  <c r="L19" i="13"/>
  <c r="L21" i="13"/>
  <c r="G20" i="13"/>
  <c r="G15" i="13"/>
  <c r="G11" i="13"/>
  <c r="G9" i="13"/>
  <c r="L17" i="12"/>
  <c r="L18" i="12"/>
  <c r="L20" i="12"/>
  <c r="L21" i="12"/>
  <c r="L22" i="12"/>
  <c r="L23" i="12"/>
  <c r="L24" i="12"/>
  <c r="L12" i="12"/>
  <c r="L13" i="12"/>
  <c r="L15" i="12"/>
  <c r="L16" i="12"/>
  <c r="L10" i="12"/>
  <c r="G9" i="12"/>
  <c r="G14" i="12"/>
  <c r="G19" i="12"/>
  <c r="H35" i="11"/>
  <c r="H34" i="11"/>
  <c r="G35" i="11"/>
  <c r="G34" i="11"/>
  <c r="L11" i="11"/>
  <c r="L12" i="11"/>
  <c r="L13" i="11"/>
  <c r="L14" i="11"/>
  <c r="L15" i="11"/>
  <c r="L16" i="11"/>
  <c r="L18" i="11"/>
  <c r="L19" i="11"/>
  <c r="L20" i="11"/>
  <c r="L21" i="11"/>
  <c r="L22" i="11"/>
  <c r="L24" i="11"/>
  <c r="L25" i="11"/>
  <c r="L26" i="11"/>
  <c r="L27" i="11"/>
  <c r="L29" i="11"/>
  <c r="L30" i="11"/>
  <c r="L31" i="11"/>
  <c r="L10" i="11"/>
  <c r="G9" i="11"/>
  <c r="G17" i="11"/>
  <c r="G28" i="11"/>
  <c r="G23" i="11"/>
  <c r="L11" i="10"/>
  <c r="L12" i="10"/>
  <c r="L14" i="10"/>
  <c r="L15" i="10"/>
  <c r="L17" i="10"/>
  <c r="L10" i="10"/>
  <c r="H21" i="10" s="1"/>
  <c r="G9" i="10"/>
  <c r="G13" i="10"/>
  <c r="G16" i="10"/>
  <c r="L10" i="9"/>
  <c r="L11" i="9"/>
  <c r="L12" i="9"/>
  <c r="L13" i="9"/>
  <c r="L14" i="9"/>
  <c r="L15" i="9"/>
  <c r="L17" i="9"/>
  <c r="L18" i="9"/>
  <c r="L19" i="9"/>
  <c r="L20" i="9"/>
  <c r="L22" i="9"/>
  <c r="L21" i="9"/>
  <c r="L24" i="9"/>
  <c r="L25" i="9"/>
  <c r="L26" i="9"/>
  <c r="L28" i="9"/>
  <c r="L29" i="9"/>
  <c r="G27" i="9"/>
  <c r="G23" i="9"/>
  <c r="G16" i="9"/>
  <c r="G9" i="9"/>
  <c r="H14" i="9"/>
  <c r="H13" i="9"/>
  <c r="H12" i="9"/>
  <c r="H11" i="9"/>
  <c r="H10" i="9"/>
  <c r="H15" i="9"/>
  <c r="H21" i="9"/>
  <c r="H22" i="9"/>
  <c r="H20" i="9"/>
  <c r="H19" i="9"/>
  <c r="H18" i="9"/>
  <c r="H17" i="9"/>
  <c r="H24" i="8"/>
  <c r="H23" i="8"/>
  <c r="G24" i="8"/>
  <c r="G23" i="8"/>
  <c r="L11" i="8"/>
  <c r="L12" i="8"/>
  <c r="L13" i="8"/>
  <c r="L15" i="8"/>
  <c r="L16" i="8"/>
  <c r="L17" i="8"/>
  <c r="L18" i="8"/>
  <c r="L20" i="8"/>
  <c r="L10" i="8"/>
  <c r="G19" i="8"/>
  <c r="G14" i="8"/>
  <c r="G9" i="8"/>
  <c r="L11" i="7"/>
  <c r="L12" i="7"/>
  <c r="L13" i="7"/>
  <c r="L14" i="7"/>
  <c r="L15" i="7"/>
  <c r="L16" i="7"/>
  <c r="L18" i="7"/>
  <c r="L20" i="7"/>
  <c r="L21" i="7"/>
  <c r="L22" i="7"/>
  <c r="L24" i="7"/>
  <c r="L25" i="7"/>
  <c r="L10" i="7"/>
  <c r="H29" i="7" s="1"/>
  <c r="G23" i="7"/>
  <c r="G17" i="7"/>
  <c r="G9" i="7"/>
  <c r="L11" i="6"/>
  <c r="L12" i="6"/>
  <c r="L13" i="6"/>
  <c r="L15" i="6"/>
  <c r="L16" i="6"/>
  <c r="L17" i="6"/>
  <c r="L19" i="6"/>
  <c r="L10" i="6"/>
  <c r="H22" i="6" s="1"/>
  <c r="G18" i="6"/>
  <c r="G14" i="6"/>
  <c r="G9" i="6"/>
  <c r="H28" i="12" l="1"/>
  <c r="G27" i="12"/>
  <c r="H27" i="12"/>
  <c r="G28" i="12"/>
  <c r="G20" i="10"/>
  <c r="H20" i="10"/>
  <c r="G21" i="10"/>
  <c r="H32" i="9"/>
  <c r="G33" i="9"/>
  <c r="H33" i="9"/>
  <c r="G32" i="9"/>
  <c r="G29" i="7"/>
  <c r="G28" i="7"/>
  <c r="H28" i="7"/>
  <c r="G23" i="6"/>
  <c r="H23" i="6"/>
  <c r="G22" i="6"/>
  <c r="L15" i="2"/>
  <c r="L16" i="2"/>
  <c r="L17" i="2"/>
  <c r="L18" i="2"/>
  <c r="L26" i="2"/>
  <c r="L27" i="2"/>
  <c r="L28" i="2"/>
  <c r="L29" i="2"/>
  <c r="L34" i="2"/>
  <c r="L31" i="2"/>
  <c r="L35" i="2"/>
  <c r="L36" i="2"/>
  <c r="L37" i="2"/>
  <c r="L14" i="2"/>
  <c r="L11" i="2"/>
  <c r="L12" i="2"/>
  <c r="L10" i="2"/>
  <c r="G13" i="2"/>
  <c r="G9" i="2"/>
  <c r="G41" i="2" l="1"/>
  <c r="H39" i="1" s="1"/>
  <c r="H40" i="2"/>
  <c r="I38" i="1" s="1"/>
  <c r="H41" i="2"/>
  <c r="I39" i="1" s="1"/>
  <c r="G40" i="2"/>
  <c r="G29" i="1"/>
  <c r="AA2" i="1"/>
  <c r="C27" i="19"/>
  <c r="G27" i="1"/>
  <c r="C35" i="19"/>
  <c r="A1" i="18"/>
  <c r="H38" i="1" l="1"/>
  <c r="G33" i="2"/>
  <c r="J3" i="21"/>
  <c r="M4" i="14" l="1"/>
  <c r="E4" i="14"/>
  <c r="A1" i="14"/>
  <c r="C3" i="21"/>
  <c r="AB20" i="1"/>
  <c r="H21" i="13"/>
  <c r="H19" i="13"/>
  <c r="H18" i="13"/>
  <c r="H17" i="13"/>
  <c r="H16" i="13"/>
  <c r="H14" i="13"/>
  <c r="H13" i="13"/>
  <c r="H12" i="13"/>
  <c r="H10" i="13"/>
  <c r="AB11" i="1"/>
  <c r="I5" i="13"/>
  <c r="F5" i="13"/>
  <c r="A1" i="13"/>
  <c r="H24" i="12"/>
  <c r="H23" i="12"/>
  <c r="H22" i="12"/>
  <c r="H21" i="12"/>
  <c r="H20" i="12"/>
  <c r="Y17" i="1"/>
  <c r="H18" i="12"/>
  <c r="H17" i="12"/>
  <c r="H16" i="12"/>
  <c r="H15" i="12"/>
  <c r="Y11" i="1"/>
  <c r="H13" i="12"/>
  <c r="H12" i="12"/>
  <c r="H10" i="12"/>
  <c r="I5" i="12"/>
  <c r="F5" i="12"/>
  <c r="A1" i="12"/>
  <c r="H31" i="11"/>
  <c r="V20" i="1"/>
  <c r="H30" i="11"/>
  <c r="H29" i="11"/>
  <c r="H27" i="11"/>
  <c r="H26" i="11"/>
  <c r="H25" i="11"/>
  <c r="H24" i="11"/>
  <c r="V17" i="1"/>
  <c r="H22" i="11"/>
  <c r="H21" i="11"/>
  <c r="H20" i="11"/>
  <c r="H19" i="11"/>
  <c r="V14" i="1"/>
  <c r="H18" i="11"/>
  <c r="H16" i="11"/>
  <c r="H15" i="11"/>
  <c r="H14" i="11"/>
  <c r="H13" i="11"/>
  <c r="H12" i="11"/>
  <c r="H11" i="11"/>
  <c r="H10" i="11"/>
  <c r="V11" i="1"/>
  <c r="I5" i="11"/>
  <c r="F5" i="11"/>
  <c r="A1" i="11"/>
  <c r="H17" i="10"/>
  <c r="S17" i="1"/>
  <c r="H15" i="10"/>
  <c r="H14" i="10"/>
  <c r="H12" i="10"/>
  <c r="H11" i="10"/>
  <c r="H10" i="10"/>
  <c r="S11" i="1"/>
  <c r="I5" i="10"/>
  <c r="F5" i="10"/>
  <c r="A1" i="10"/>
  <c r="H29" i="9"/>
  <c r="H28" i="9"/>
  <c r="P20" i="1"/>
  <c r="H26" i="9"/>
  <c r="H25" i="9"/>
  <c r="H24" i="9"/>
  <c r="P17" i="1"/>
  <c r="I5" i="9"/>
  <c r="F5" i="9"/>
  <c r="A1" i="9"/>
  <c r="H20" i="8"/>
  <c r="H18" i="8"/>
  <c r="H17" i="8"/>
  <c r="H16" i="8"/>
  <c r="H15" i="8"/>
  <c r="H13" i="8"/>
  <c r="H12" i="8"/>
  <c r="H11" i="8"/>
  <c r="H10" i="8"/>
  <c r="M11" i="1"/>
  <c r="I5" i="8"/>
  <c r="F5" i="8"/>
  <c r="A1" i="8"/>
  <c r="H25" i="7"/>
  <c r="H24" i="7"/>
  <c r="J17" i="1"/>
  <c r="H22" i="7"/>
  <c r="H21" i="7"/>
  <c r="H20" i="7"/>
  <c r="H18" i="7"/>
  <c r="J14" i="1"/>
  <c r="H16" i="7"/>
  <c r="H15" i="7"/>
  <c r="H14" i="7"/>
  <c r="H13" i="7"/>
  <c r="H12" i="7"/>
  <c r="H11" i="7"/>
  <c r="H10" i="7"/>
  <c r="I5" i="7"/>
  <c r="F5" i="7"/>
  <c r="A1" i="7"/>
  <c r="H19" i="6"/>
  <c r="G17" i="1"/>
  <c r="H17" i="6"/>
  <c r="H16" i="6"/>
  <c r="G14" i="1"/>
  <c r="H15" i="6"/>
  <c r="H13" i="6"/>
  <c r="H12" i="6"/>
  <c r="H11" i="6"/>
  <c r="H10" i="6"/>
  <c r="G11" i="1"/>
  <c r="I5" i="6"/>
  <c r="F5" i="6"/>
  <c r="A1" i="6"/>
  <c r="H37" i="2"/>
  <c r="H36" i="2"/>
  <c r="H35" i="2"/>
  <c r="H31" i="2"/>
  <c r="H34" i="2"/>
  <c r="H29" i="2"/>
  <c r="H28" i="2"/>
  <c r="H27" i="2"/>
  <c r="H26" i="2"/>
  <c r="H25" i="2"/>
  <c r="H24" i="2"/>
  <c r="H23" i="2"/>
  <c r="H22" i="2"/>
  <c r="H21" i="2"/>
  <c r="H20" i="2"/>
  <c r="H19" i="2"/>
  <c r="H18" i="2"/>
  <c r="H17" i="2"/>
  <c r="H16" i="2"/>
  <c r="H15" i="2"/>
  <c r="H14" i="2"/>
  <c r="H12" i="2"/>
  <c r="H11" i="2"/>
  <c r="H10" i="2"/>
  <c r="I5" i="2"/>
  <c r="F5" i="2"/>
  <c r="A1" i="2"/>
  <c r="D20" i="1"/>
  <c r="AA19" i="1"/>
  <c r="U19" i="1"/>
  <c r="O19" i="1"/>
  <c r="C19" i="1"/>
  <c r="M17" i="1"/>
  <c r="D17" i="1"/>
  <c r="AA16" i="1"/>
  <c r="X16" i="1"/>
  <c r="U16" i="1"/>
  <c r="R16" i="1"/>
  <c r="O16" i="1"/>
  <c r="L16" i="1"/>
  <c r="I16" i="1"/>
  <c r="F16" i="1"/>
  <c r="C16" i="1"/>
  <c r="S14" i="1"/>
  <c r="M14" i="1"/>
  <c r="AA13" i="1"/>
  <c r="X13" i="1"/>
  <c r="U13" i="1"/>
  <c r="R13" i="1"/>
  <c r="O13" i="1"/>
  <c r="L13" i="1"/>
  <c r="I13" i="1"/>
  <c r="F13" i="1"/>
  <c r="C13" i="1"/>
  <c r="AA10" i="1"/>
  <c r="X10" i="1"/>
  <c r="U10" i="1"/>
  <c r="R10" i="1"/>
  <c r="O10" i="1"/>
  <c r="L10" i="1"/>
  <c r="I10" i="1"/>
  <c r="F10" i="1"/>
  <c r="C10" i="1"/>
  <c r="AA9" i="1"/>
  <c r="X9" i="1"/>
  <c r="U9" i="1"/>
  <c r="R9" i="1"/>
  <c r="O9" i="1"/>
  <c r="L9" i="1"/>
  <c r="I9" i="1"/>
  <c r="F9" i="1"/>
  <c r="C9" i="1"/>
  <c r="F6" i="1"/>
  <c r="F5" i="1"/>
  <c r="F4" i="1"/>
  <c r="G2" i="1"/>
  <c r="W2" i="1" s="1"/>
  <c r="C28" i="19"/>
  <c r="I3" i="21"/>
  <c r="Y14" i="1" l="1"/>
  <c r="L34" i="1" s="1"/>
  <c r="P14" i="1"/>
  <c r="P11" i="1"/>
  <c r="J11" i="1"/>
  <c r="G33" i="1" s="1"/>
  <c r="F34" i="1"/>
  <c r="H33" i="1"/>
  <c r="H34" i="1"/>
  <c r="J34" i="1"/>
  <c r="J33" i="1"/>
  <c r="G34" i="1"/>
  <c r="K33" i="1"/>
  <c r="K34" i="1"/>
  <c r="F33" i="1"/>
  <c r="D11" i="1"/>
  <c r="D14" i="1"/>
  <c r="AB14" i="1"/>
  <c r="AB17" i="1"/>
  <c r="H5" i="2"/>
  <c r="H5" i="9"/>
  <c r="H5" i="10"/>
  <c r="H5" i="13"/>
  <c r="H5" i="7"/>
  <c r="K4" i="14"/>
  <c r="H5" i="6"/>
  <c r="H5" i="8"/>
  <c r="H5" i="11"/>
  <c r="H5" i="12"/>
  <c r="L33" i="1" l="1"/>
  <c r="I33" i="1"/>
  <c r="I34" i="1"/>
  <c r="E34" i="1"/>
  <c r="E33" i="1"/>
  <c r="I41" i="1"/>
  <c r="M34" i="1"/>
  <c r="M33" i="1"/>
  <c r="N34" i="1" l="1"/>
  <c r="N33" i="1"/>
  <c r="W6" i="1" l="1"/>
  <c r="W5" i="1" s="1"/>
  <c r="P36" i="19" s="1"/>
  <c r="I36" i="19" l="1"/>
  <c r="Y5" i="1"/>
  <c r="R36" i="19" s="1"/>
</calcChain>
</file>

<file path=xl/sharedStrings.xml><?xml version="1.0" encoding="utf-8"?>
<sst xmlns="http://schemas.openxmlformats.org/spreadsheetml/2006/main" count="672" uniqueCount="423">
  <si>
    <t>Адрес поставщика:</t>
  </si>
  <si>
    <t>Наименование сырья:</t>
  </si>
  <si>
    <t>C</t>
  </si>
  <si>
    <t>В</t>
  </si>
  <si>
    <t>A</t>
  </si>
  <si>
    <t>0% - 81 %</t>
  </si>
  <si>
    <t>82% - 91 %</t>
  </si>
  <si>
    <t>92% - 100 %</t>
  </si>
  <si>
    <t>Требования к процессу</t>
  </si>
  <si>
    <t>Ответственность</t>
  </si>
  <si>
    <t>Управление устройствами для мониторинга и измерений</t>
  </si>
  <si>
    <t>Прослеживаемость</t>
  </si>
  <si>
    <t>B</t>
  </si>
  <si>
    <t>Управление несоответствующей продукцией</t>
  </si>
  <si>
    <t>Идентификация</t>
  </si>
  <si>
    <t>Гарантия</t>
  </si>
  <si>
    <t>Оценка удовлетворенности потребителей</t>
  </si>
  <si>
    <t>D</t>
  </si>
  <si>
    <t>0 - требования не выполняются</t>
  </si>
  <si>
    <t>4 - неудовлетворительное выполнение требований</t>
  </si>
  <si>
    <t>6- требования частично выполняются</t>
  </si>
  <si>
    <t>8- требования в основном выполняются</t>
  </si>
  <si>
    <t>10- полное соответствие требованиям</t>
  </si>
  <si>
    <t>Итого</t>
  </si>
  <si>
    <t>сумма</t>
  </si>
  <si>
    <t>количество заполненных ячеек</t>
  </si>
  <si>
    <t>Адрес:</t>
  </si>
  <si>
    <t>Наименование продукции:</t>
  </si>
  <si>
    <t>Свидетельства соответствия/ несоответствия, наблюдения</t>
  </si>
  <si>
    <t>Оценка</t>
  </si>
  <si>
    <t>№ п/п</t>
  </si>
  <si>
    <t>Название предприятия:</t>
  </si>
  <si>
    <t>Примечание:</t>
  </si>
  <si>
    <t>1А.</t>
  </si>
  <si>
    <t>1В.</t>
  </si>
  <si>
    <t>1С.</t>
  </si>
  <si>
    <t>1D.</t>
  </si>
  <si>
    <t xml:space="preserve"> 2А. </t>
  </si>
  <si>
    <t>Численность предприятия:</t>
  </si>
  <si>
    <t>Раздел</t>
  </si>
  <si>
    <t>Наименование предприятия:</t>
  </si>
  <si>
    <t>2.</t>
  </si>
  <si>
    <t>2В.</t>
  </si>
  <si>
    <t>3А.</t>
  </si>
  <si>
    <t>3С.</t>
  </si>
  <si>
    <t>Персонал</t>
  </si>
  <si>
    <t>4А.</t>
  </si>
  <si>
    <t>4В.</t>
  </si>
  <si>
    <t>4С.</t>
  </si>
  <si>
    <t>5.</t>
  </si>
  <si>
    <t>5А.</t>
  </si>
  <si>
    <t>5В.</t>
  </si>
  <si>
    <t>6С.</t>
  </si>
  <si>
    <t>5С.</t>
  </si>
  <si>
    <t>5D.</t>
  </si>
  <si>
    <t>6.</t>
  </si>
  <si>
    <t>6А.</t>
  </si>
  <si>
    <t>6В.</t>
  </si>
  <si>
    <t>7.</t>
  </si>
  <si>
    <t>7А.</t>
  </si>
  <si>
    <t>7В.</t>
  </si>
  <si>
    <t>7С.</t>
  </si>
  <si>
    <t>Логистика</t>
  </si>
  <si>
    <t>8С.</t>
  </si>
  <si>
    <t>8В.</t>
  </si>
  <si>
    <t>8А.</t>
  </si>
  <si>
    <t>9.</t>
  </si>
  <si>
    <t>9А.</t>
  </si>
  <si>
    <t>9В.</t>
  </si>
  <si>
    <t>9С.</t>
  </si>
  <si>
    <t>1)</t>
  </si>
  <si>
    <t>полное:</t>
  </si>
  <si>
    <t>сокращенное:</t>
  </si>
  <si>
    <t>Управление качеством</t>
  </si>
  <si>
    <t xml:space="preserve">
</t>
  </si>
  <si>
    <t xml:space="preserve">оцененых на  </t>
  </si>
  <si>
    <t>Контактные лица (Ф.И.О., должность):</t>
  </si>
  <si>
    <t>Вид аудита</t>
  </si>
  <si>
    <t>Сертификация СМК</t>
  </si>
  <si>
    <t>Предыдущий аудит потребителем</t>
  </si>
  <si>
    <t>Дата</t>
  </si>
  <si>
    <t>Кем проведен</t>
  </si>
  <si>
    <t>Результат</t>
  </si>
  <si>
    <t>Действителен до</t>
  </si>
  <si>
    <t>Подтверждающий документ</t>
  </si>
  <si>
    <t>Степень соответствия</t>
  </si>
  <si>
    <t>Категория</t>
  </si>
  <si>
    <t>История аудитов/сертификации:</t>
  </si>
  <si>
    <t>Важность</t>
  </si>
  <si>
    <t>*</t>
  </si>
  <si>
    <t>2С</t>
  </si>
  <si>
    <t>Проверка качества закупаемой продукции</t>
  </si>
  <si>
    <t>повышен риск отправки несоответствующей продукции потребителю</t>
  </si>
  <si>
    <t>возможность обеспечения качества ограничена</t>
  </si>
  <si>
    <t>Общая оценка</t>
  </si>
  <si>
    <t>возможно обеспечение качества</t>
  </si>
  <si>
    <t>НО</t>
  </si>
  <si>
    <t>(исходное сырье,  материалы, используемое при изготовлении продукции)</t>
  </si>
  <si>
    <t>Закупка. Менеджмент поставщиков</t>
  </si>
  <si>
    <t>Знание обязанностей</t>
  </si>
  <si>
    <t xml:space="preserve">Управление инфраструктурой </t>
  </si>
  <si>
    <t>РАЗДЕЛ</t>
  </si>
  <si>
    <t xml:space="preserve"> 2)</t>
  </si>
  <si>
    <t xml:space="preserve"> 3)</t>
  </si>
  <si>
    <t>* 100%,</t>
  </si>
  <si>
    <t>Количество проверенных подразделов * 10</t>
  </si>
  <si>
    <t xml:space="preserve"> </t>
  </si>
  <si>
    <t>А</t>
  </si>
  <si>
    <t>(зеленая карточка)</t>
  </si>
  <si>
    <t>(желтая карточка)</t>
  </si>
  <si>
    <t>82% - 91%</t>
  </si>
  <si>
    <t>С</t>
  </si>
  <si>
    <t>до 81%</t>
  </si>
  <si>
    <t>а) причины снижения с категории «А» до категории «В», несмотря на степень соответствия более 92%:</t>
  </si>
  <si>
    <t>один или более подразделов были оценены на 0 баллов.</t>
  </si>
  <si>
    <t xml:space="preserve"> - </t>
  </si>
  <si>
    <t>б) причины снижения до категории «С», несмотря на степень соответствия более 82%:</t>
  </si>
  <si>
    <t xml:space="preserve">План мероприятий по результатам аудита </t>
  </si>
  <si>
    <t>Выявленные несоответствия/наблюдения</t>
  </si>
  <si>
    <t>Причина несоответствия</t>
  </si>
  <si>
    <t>№</t>
  </si>
  <si>
    <t>Содержание</t>
  </si>
  <si>
    <t>Срок выполнения</t>
  </si>
  <si>
    <t>Ответственный</t>
  </si>
  <si>
    <t>Коррекция:</t>
  </si>
  <si>
    <t>1.1.</t>
  </si>
  <si>
    <t>1.2.</t>
  </si>
  <si>
    <t>Корректирующие действия:</t>
  </si>
  <si>
    <t>1.3.</t>
  </si>
  <si>
    <t>1.4.</t>
  </si>
  <si>
    <t>…</t>
  </si>
  <si>
    <t>2.1.</t>
  </si>
  <si>
    <t>2.2.</t>
  </si>
  <si>
    <t>2.3.</t>
  </si>
  <si>
    <t>2.4.</t>
  </si>
  <si>
    <r>
      <t xml:space="preserve">Руководитель </t>
    </r>
    <r>
      <rPr>
        <i/>
        <sz val="11"/>
        <color theme="1"/>
        <rFont val="Times New Roman"/>
        <family val="1"/>
        <charset val="204"/>
      </rPr>
      <t xml:space="preserve"> </t>
    </r>
    <r>
      <rPr>
        <sz val="11"/>
        <color theme="1"/>
        <rFont val="Times New Roman"/>
        <family val="1"/>
        <charset val="204"/>
      </rPr>
      <t>проверенного предприятия</t>
    </r>
  </si>
  <si>
    <t>(подпись)</t>
  </si>
  <si>
    <t>(инициалы, фамилия)</t>
  </si>
  <si>
    <t xml:space="preserve">В графу 2 поставщиком заносятся несоответствия (наблюдения) из «Отчета о несоответствиях» и требования потребителя, включенные в протокол рассмотрения результатов аудита. </t>
  </si>
  <si>
    <t>Сроки выполнения мероприятий не должны превышать 90 дней. Исключением являются мероприятия, выполнение которых, требует планирования и выделения дополнительных ресурсов.</t>
  </si>
  <si>
    <t>4)</t>
  </si>
  <si>
    <t>5)</t>
  </si>
  <si>
    <t>Иинформация  о выполнении мероприятий направляется в течение месяца после выполнения всех  мероприятий или по запросу (если не установлено иное).</t>
  </si>
  <si>
    <t>Результативность</t>
  </si>
  <si>
    <t>Результативность:</t>
  </si>
  <si>
    <t>План мероприятий направляется поставщиком в течение 10 рабочих дней после получения Отчета о несоответствиях (даты окончания аудита) или в сроки, установленные в письме потребителя.</t>
  </si>
  <si>
    <t>Графа  «8» и  строка «Результативность» заполняются предприятием после выполнения мероприятий.</t>
  </si>
  <si>
    <t>Повышение качества выпускаемой продукции</t>
  </si>
  <si>
    <t>7D.</t>
  </si>
  <si>
    <t>Количество подразделов оцененных на 0</t>
  </si>
  <si>
    <t>ISO 9001</t>
  </si>
  <si>
    <t>да</t>
  </si>
  <si>
    <t>Наличии сертификации</t>
  </si>
  <si>
    <t>нет</t>
  </si>
  <si>
    <t>4.</t>
  </si>
  <si>
    <t>3.</t>
  </si>
  <si>
    <t>1.</t>
  </si>
  <si>
    <t>НО - не оценивается</t>
  </si>
  <si>
    <t>Выбор и оценка поставщиков</t>
  </si>
  <si>
    <t>3В.</t>
  </si>
  <si>
    <t>Менеджмент оснастки</t>
  </si>
  <si>
    <t>(оборудование, оснастка, устройства для мониторинга и измерений)</t>
  </si>
  <si>
    <t>Планируется сертификация
(имеется план разработки и внедрения СМК)</t>
  </si>
  <si>
    <t>Требование по сертификации выставлялось</t>
  </si>
  <si>
    <t>Балл</t>
  </si>
  <si>
    <t>9D.</t>
  </si>
  <si>
    <t>Дополнительные вопросы</t>
  </si>
  <si>
    <t>Верификация и приемка закупаемой продукции</t>
  </si>
  <si>
    <t>Компетентность</t>
  </si>
  <si>
    <t>Всеобщее продуктивное обслуживание</t>
  </si>
  <si>
    <t>Управление доработанной/отремонтированной продукцией</t>
  </si>
  <si>
    <t xml:space="preserve"> 1)</t>
  </si>
  <si>
    <t>Критерий</t>
  </si>
  <si>
    <r>
      <rPr>
        <b/>
        <i/>
        <sz val="10"/>
        <color theme="1"/>
        <rFont val="Times New Roman"/>
        <family val="1"/>
        <charset val="204"/>
      </rPr>
      <t>Заключение</t>
    </r>
    <r>
      <rPr>
        <b/>
        <sz val="10"/>
        <color theme="1"/>
        <rFont val="Times New Roman"/>
        <family val="1"/>
        <charset val="204"/>
      </rPr>
      <t xml:space="preserve"> и дальнейшие действия</t>
    </r>
  </si>
  <si>
    <r>
      <rPr>
        <b/>
        <sz val="10"/>
        <color theme="1"/>
        <rFont val="Times New Roman"/>
        <family val="1"/>
        <charset val="204"/>
      </rPr>
      <t xml:space="preserve">Примечание: </t>
    </r>
    <r>
      <rPr>
        <i/>
        <sz val="10"/>
        <color theme="1"/>
        <rFont val="Times New Roman"/>
        <family val="1"/>
        <charset val="204"/>
      </rPr>
      <t>Результат представляется без разряда после запятой. За основу взято математическое округление чисел.</t>
    </r>
  </si>
  <si>
    <t>Сумма фактических баллов по всем проверенным подразделам</t>
  </si>
  <si>
    <t>Обозначение 
категории</t>
  </si>
  <si>
    <t>Способен
обеспечить 
качество</t>
  </si>
  <si>
    <t>Требования нормативной, технологической документации, законодательные требования и требования потребителя в основном выполняются.</t>
  </si>
  <si>
    <t>Разработка и выполнение корректирующих/улучшающих мероприятий (при наличии несоответствий).</t>
  </si>
  <si>
    <t>Требования нормативной, технологической документации, законодательные требования и требования потребителя выполняются частично.</t>
  </si>
  <si>
    <t>Разработка и выполнение корректирующих/улучшающих мероприятий и мероприятий по требованиям потребителя и рекомендациям аудиторов.</t>
  </si>
  <si>
    <t>Условно способен
обеспечить качество 
(возможность  
ограничена)</t>
  </si>
  <si>
    <t>Не способен
обеспечить качество 
(Повышен риск 
отправки несоответствующей продукции</t>
  </si>
  <si>
    <t>Мониторинг и измерение процессов изготовления</t>
  </si>
  <si>
    <t>Защита от ошибок</t>
  </si>
  <si>
    <t>Контроль продукции на переделах производства</t>
  </si>
  <si>
    <t>Контроль и испытания</t>
  </si>
  <si>
    <t>Аудит продукции</t>
  </si>
  <si>
    <t>Производственная среда</t>
  </si>
  <si>
    <t>Требования к продуции</t>
  </si>
  <si>
    <t>Требования к продукции и процессу</t>
  </si>
  <si>
    <t>Общие требования по управлению документами</t>
  </si>
  <si>
    <t>Одобрение продукции</t>
  </si>
  <si>
    <t>Процесс изготовления</t>
  </si>
  <si>
    <t>Осуществление процесса</t>
  </si>
  <si>
    <t>Сохранность</t>
  </si>
  <si>
    <t>в т.ч. вопросов со "*"</t>
  </si>
  <si>
    <t>Отчет</t>
  </si>
  <si>
    <t>человек</t>
  </si>
  <si>
    <t>Фамилия, Имя, Отчество</t>
  </si>
  <si>
    <t>Должность</t>
  </si>
  <si>
    <t>Телефон, факс, e-mail</t>
  </si>
  <si>
    <t>Самооценка поставщика</t>
  </si>
  <si>
    <t>V</t>
  </si>
  <si>
    <t>Аудит 2-ой стороной</t>
  </si>
  <si>
    <t>-</t>
  </si>
  <si>
    <t>Подпись</t>
  </si>
  <si>
    <t>с критерием снижения</t>
  </si>
  <si>
    <r>
      <t xml:space="preserve">Результаты аудита продукции </t>
    </r>
    <r>
      <rPr>
        <b/>
        <sz val="10"/>
        <color theme="1"/>
        <rFont val="Times New Roman"/>
        <family val="1"/>
        <charset val="204"/>
      </rPr>
      <t>(см. Приложение"Аудит продукции"):</t>
    </r>
  </si>
  <si>
    <t>Коментарии по аудиту:</t>
  </si>
  <si>
    <t>Аудит процесса</t>
  </si>
  <si>
    <t>АУДИТ ПРОЦЕССА.</t>
  </si>
  <si>
    <t>Наименование 
предприятия:</t>
  </si>
  <si>
    <r>
      <t xml:space="preserve">Категория
</t>
    </r>
    <r>
      <rPr>
        <sz val="10"/>
        <color theme="1"/>
        <rFont val="Times New Roman"/>
        <family val="1"/>
        <charset val="204"/>
      </rPr>
      <t xml:space="preserve"> </t>
    </r>
    <r>
      <rPr>
        <i/>
        <sz val="10"/>
        <color theme="1"/>
        <rFont val="Times New Roman"/>
        <family val="1"/>
        <charset val="204"/>
      </rPr>
      <t>(с учетом снижающего фактора):</t>
    </r>
  </si>
  <si>
    <t>Оценка раздела</t>
  </si>
  <si>
    <t>Разрешение потребителя на отступление</t>
  </si>
  <si>
    <r>
      <t xml:space="preserve">Информация о выполнении </t>
    </r>
    <r>
      <rPr>
        <i/>
        <sz val="10"/>
        <color theme="1"/>
        <rFont val="Times New Roman"/>
        <family val="1"/>
        <charset val="204"/>
      </rPr>
      <t>(с указанием свидетельств)</t>
    </r>
  </si>
  <si>
    <t>Мероприятия</t>
  </si>
  <si>
    <t>МС</t>
  </si>
  <si>
    <t>Отметка</t>
  </si>
  <si>
    <t>ISO 9001:2015 (R)</t>
  </si>
  <si>
    <t>ü</t>
  </si>
  <si>
    <t>IATF 16949:2016 (RU)</t>
  </si>
  <si>
    <t>но</t>
  </si>
  <si>
    <t>Дата составления отчета</t>
  </si>
  <si>
    <t>IATF 16949</t>
  </si>
  <si>
    <t xml:space="preserve">Оценка вопроса 1 из раздела 9 </t>
  </si>
  <si>
    <t xml:space="preserve">Вопросы Анкеты по требованиям, относящимся к IATF 16949, могут не оцениваться, если:
- аудит поставщика проводится впервые и требования к внедрению IATF 16949 потребителем не выставлялись;
- принято решение о возможности работы с поставщиком без сертифицированной СМК (например: поставщики природных материалов (мел, слюда, сера, канифоль и т.п.), осуществляющие помол и просев ингредиентов).
</t>
  </si>
  <si>
    <t>Важность показателя</t>
  </si>
  <si>
    <t>Наименование показателя</t>
  </si>
  <si>
    <t>Норма</t>
  </si>
  <si>
    <t>Факт</t>
  </si>
  <si>
    <t>Соответствует</t>
  </si>
  <si>
    <t>Метод испытаний</t>
  </si>
  <si>
    <t>Соблюдается</t>
  </si>
  <si>
    <t>№ партии</t>
  </si>
  <si>
    <t>Проверенная продукция:</t>
  </si>
  <si>
    <t>Дата изготовления</t>
  </si>
  <si>
    <t>Нормативный документ</t>
  </si>
  <si>
    <t>Наименование</t>
  </si>
  <si>
    <t>Объем партии</t>
  </si>
  <si>
    <t>Примечание (комментарии аудитора):</t>
  </si>
  <si>
    <t>Примечание</t>
  </si>
  <si>
    <t>х</t>
  </si>
  <si>
    <t>8.</t>
  </si>
  <si>
    <t>История изменения к Анкете "Аудит процесса"</t>
  </si>
  <si>
    <t>№ редакции</t>
  </si>
  <si>
    <t>Дата внедрения</t>
  </si>
  <si>
    <t>Причина</t>
  </si>
  <si>
    <r>
      <t xml:space="preserve">Разработчик
</t>
    </r>
    <r>
      <rPr>
        <b/>
        <i/>
        <sz val="10"/>
        <color theme="1"/>
        <rFont val="Times New Roman"/>
        <family val="1"/>
        <charset val="204"/>
      </rPr>
      <t>(автор)</t>
    </r>
  </si>
  <si>
    <t>Кто вносил</t>
  </si>
  <si>
    <t>Новый документ</t>
  </si>
  <si>
    <t>Ведущий инженер ОСМКиА
Савгильдина Н.Ю</t>
  </si>
  <si>
    <t>Начальник бюро аудиторов ОСКиС 
ОАО "НКШ"
Бубнова Н.Т.</t>
  </si>
  <si>
    <t>Уточнены формулировки ряда вопросов для лучшего понимания.
Учтены требования VDA 6.3.
Идентифицированы вопросы с особым рском для продукта и процесса (обозначены звездочкой "*")</t>
  </si>
  <si>
    <t>Внесенные поправки</t>
  </si>
  <si>
    <t>Разработка бланка Анкеты в программе Microsoft Exsel/
Доработка в части автоматического подсчета общей оценки поставщика на соответствие требованиям потребителя и автоматическим присвоением категории с учетом критериев снижения согласно установленной методики подсчета (СТП-НХК-11). Бланк содержит вопросы из редакции 2 Анкеты.</t>
  </si>
  <si>
    <t>Пересмотр в связи с выходом новой версии IATF 16949:2016 и акуализацией СТП-НХК-11, а также учтены:
- требования Форд (SMRT/ MMOG/LE), 
- требования Volkswaen (вопросы из бланка аудита субпоставщиков - ULM), 
- дополнена минимальными требованиями к СМК автомобильной промышленности для субпоставщиков различных уровней (МАQМSR) (относящиеся к процессу).
Уточнены формулировки ряда вопросов, направленных на конкретизацию получаемых свидетельств, изменена структура Анкеты.
Дополнена формой для оформления результатов аудита продукции - Лист "Аудит продукци".
Исключена редакция в формате Word</t>
  </si>
  <si>
    <t>Окончательный контроль и испытание готовой продукции</t>
  </si>
  <si>
    <t>Исправлены ошибки по тексту. 
Исключен термин "передел производства"</t>
  </si>
  <si>
    <r>
      <t xml:space="preserve">Информация о вносимых поправках в действующую редакцию 
</t>
    </r>
    <r>
      <rPr>
        <i/>
        <sz val="10"/>
        <color theme="1"/>
        <rFont val="Times New Roman"/>
        <family val="1"/>
        <charset val="204"/>
      </rPr>
      <t>(корректировка формул, исправление ошибок)</t>
    </r>
  </si>
  <si>
    <t>Инженер ОСМКи А ГришанинаЛ.В.</t>
  </si>
  <si>
    <t>В разделе оценка поправлено наименование  раздела 7 В и проставлена номерация разделов</t>
  </si>
  <si>
    <t>Да</t>
  </si>
  <si>
    <t>Нет</t>
  </si>
  <si>
    <t>Обслуживание и удовлетворенность потребителя</t>
  </si>
  <si>
    <t>Самооценка (предыдущая)</t>
  </si>
  <si>
    <r>
      <t xml:space="preserve">Да
</t>
    </r>
    <r>
      <rPr>
        <sz val="10"/>
        <color theme="1"/>
        <rFont val="Times New Roman"/>
        <family val="1"/>
        <charset val="204"/>
      </rPr>
      <t>(сроки плана не соблюдаются)</t>
    </r>
  </si>
  <si>
    <r>
      <t xml:space="preserve">Да
</t>
    </r>
    <r>
      <rPr>
        <sz val="10"/>
        <color theme="1"/>
        <rFont val="Times New Roman"/>
        <family val="1"/>
        <charset val="204"/>
      </rPr>
      <t>(сроки плана соблюдаются)</t>
    </r>
  </si>
  <si>
    <t>Ведущий инженер ОСМКиА ООО "УК "ТН-НХ"
Савгильдина Н.Ю</t>
  </si>
  <si>
    <t>Ведущий инженер ОСМКиА ООО "УК "ТН-НХ"
Вагапова Л.И.</t>
  </si>
  <si>
    <t>Не соблюдаются требования нормативной документации на продукцию, технологической документации, законодательные требования или требования потребителя. Немедленные действия поставщика.</t>
  </si>
  <si>
    <t>Нет заказа на закупку новой продукции. Снижение квоты или аннулирование заказа. Решение о проведении повторного аудита</t>
  </si>
  <si>
    <t>(красная карточка)</t>
  </si>
  <si>
    <t>Инструкция по заполнению и методика оценки</t>
  </si>
  <si>
    <t>Исправлены:
- ошибки в формуле присвоения категории, 
- в алгоритме форматирования ячеек (оценки по подразделам),
- исправлена нумерация  в разделах 1, 2, 4, 
- ошибки по тексту.</t>
  </si>
  <si>
    <t>Таблица 1</t>
  </si>
  <si>
    <t>Таблица 2</t>
  </si>
  <si>
    <t xml:space="preserve">нет сертификации СМК при наличии требований потребителя. </t>
  </si>
  <si>
    <t>одни или более вопросов, обозначенных в Анкете «*», были оценены на 4 балла;</t>
  </si>
  <si>
    <t>одни или более вопросов, обозначенных в Анкете «*», были оценены на 0 баллов;</t>
  </si>
  <si>
    <t>Критерии снижения:</t>
  </si>
  <si>
    <r>
      <t xml:space="preserve">5. </t>
    </r>
    <r>
      <rPr>
        <sz val="11"/>
        <color theme="1"/>
        <rFont val="Times New Roman"/>
        <family val="1"/>
        <charset val="204"/>
      </rPr>
      <t>Лист "План" заполняется при наличии несоответствий/наблюдений. Поставщик проводит анализ причин несоответствий, осуществляет мероприятия по коррекции в возможно короткие сроки, и разрабатывает корректирующие мероприятия для устранения выявленных причин несоответствий с учетом Примечания в листе "План".</t>
    </r>
  </si>
  <si>
    <t xml:space="preserve"> Вопросы с особым риском для продукта и процесса обозначены звездочкой (*). Несоответствия в этом случае оказывают существенное влияние на присвоение категории при оценке поставщика по результатам аудита. Существует угроза того, что процесс в недостаточной степени защищен или продукт может оказаться не пригодным.
</t>
  </si>
  <si>
    <t xml:space="preserve">Количество вопросов, оцененых на </t>
  </si>
  <si>
    <t xml:space="preserve">Если графа 5 в разделах 1-9 поставщиком не заполнена и/или заполнена без указания свидетельств, то анкета возвращается поставщику с замечаниями. При отсутствии устранения замечаний, требования без свидетельств считаются не выполненными, производится перерасчет степени выполнения.
</t>
  </si>
  <si>
    <t>Количество вопросов, оцененых на</t>
  </si>
  <si>
    <t>Документ, определяющий требования к продукции.
Документы разработаны с учетом законодательных и нормативно-правовых требований, содержат требования по безопасности и охране окружающей среды, относящиеся к хранению, обращению, утилизации.</t>
  </si>
  <si>
    <t xml:space="preserve">Требования </t>
  </si>
  <si>
    <t>Уведомление потребителя о законодательных и нормативно-правовых требованиях к безопасности продукции.</t>
  </si>
  <si>
    <r>
      <t xml:space="preserve">Документ(ы), определяющий(щие) требования к технологическому процессу, в т.ч. правила по безопасному ведению процесса? </t>
    </r>
    <r>
      <rPr>
        <i/>
        <sz val="10"/>
        <rFont val="Times New Roman"/>
        <family val="1"/>
        <charset val="204"/>
      </rPr>
      <t>(согласованность требований)</t>
    </r>
  </si>
  <si>
    <t xml:space="preserve">Схема технологического процесса от выгрузки сырья до отгрузки готовой продукции потребителю. 
На схеме обозначены зоны контроля и доработки продукции.
</t>
  </si>
  <si>
    <t>Проводение FMEA (анализ видов и последствий потенциальных отказов технологических процессов и продуктов).
PFMEA охватывает все этапы производства, в т.ч. хранение, доработку, ремонт, альтернативные методы контроля, специальные характеристики?</t>
  </si>
  <si>
    <t xml:space="preserve">  - входной контроль,</t>
  </si>
  <si>
    <t xml:space="preserve"> - заключительный контроль продукции,</t>
  </si>
  <si>
    <t xml:space="preserve"> - контроль продукции на переделах производства,</t>
  </si>
  <si>
    <t xml:space="preserve"> - управление специальными характеристиками продукции и параметров процесса,</t>
  </si>
  <si>
    <t xml:space="preserve">  - периодичность и размер выборки для контроля, ответственность за контроль, в т.ч. для верификации наладок,</t>
  </si>
  <si>
    <t xml:space="preserve"> - план реагирования при выявлении несоответствий контролируемых характеристик продукции и процесса,</t>
  </si>
  <si>
    <t>Управление изменениями продукции/процесса.
Установленный порядок предусматривает, как минимум, учет, идентификацию, анализ изменений, сведения о лице, санкционировавшем внесение изменения, обеспечивает валидация изменения до введения его в действие.</t>
  </si>
  <si>
    <t>Уведомление потребителя о внесении изменений в продукт/ процесс (при наличии требований потребителя).</t>
  </si>
  <si>
    <t>Сохранность свидетельств управления изменениями, в т.ч. по анализу рисков, верификации и валидации, оценки по отношению к потребителю.</t>
  </si>
  <si>
    <t>Одобрение продукции в соответствии с требованиями потребителя, в т.ч. при внесении изменений в продукцию/ процесс.</t>
  </si>
  <si>
    <t>Одобрение (согласование) потребителем нормативной документации (спецификации, чертежи) на продукцию и изменения к ним.</t>
  </si>
  <si>
    <t>Обеспечение потребителя учтенными и актуальными копиями документов на продукцию и на методы испытаний (измерений) продукции.</t>
  </si>
  <si>
    <t>Управление записями в соответствии с законодательными, нормативно правовыми требованиями, требованиями потребителей и внутренними требованиями.</t>
  </si>
  <si>
    <t>Управление документами на продукцию/ процесс и методы испытаний на предприятии (учет, рассылка, изъятие  устаревших документов, архивирование и т.д.).</t>
  </si>
  <si>
    <t>Обеспечение персонала документами по ведению и контролю процесса без прерывания рабочего процесса (доступность, понятность, разборчивость, наличие требований в полном объеме).</t>
  </si>
  <si>
    <t>Требования к качеству закупаемой продукции сформулированы и доведены до сведения поставщиков, включая цели по уровню качества поставок.</t>
  </si>
  <si>
    <t xml:space="preserve">Гарантировано управление изменениями относительно продукта/ процесса у поставщика.
Поставщик извещает об изменениях в продукте/процессе.
</t>
  </si>
  <si>
    <t>Осуществляется верификация рабочих настроек, например, в начале выполнения работы, при замене материалов или смене задания, которое требует новую настройку.
Результаты верификации фиксируются и анализируются.</t>
  </si>
  <si>
    <t>Требования</t>
  </si>
  <si>
    <t>Управление специальными характеристиками в производстве осуществляется в соответствии с установленными тебованиями.</t>
  </si>
  <si>
    <t xml:space="preserve">При ведении технологического процесса применяются системы предупреждения ошибок (звуковые сигналы, блокировка, статистическое, автоматическое регулирование и т.д.).
</t>
  </si>
  <si>
    <t>Осуществляется проверка устройств по защите от ошибок и инициируется план реагирования при отказах этих устройств.
Записи по проверке устройств по защите от ошибок сохраняются.</t>
  </si>
  <si>
    <t>Определены обязанности и ответственность  персонала, влияющего на качество изготавливаемой продукции.</t>
  </si>
  <si>
    <t>Установлена ответственность за приостановку отгрузки потребителю и останов производства при выявлении несоответствия продукции/ параметров процесса и дальнейшие действия.</t>
  </si>
  <si>
    <t>Обеспечено своевременное информирование персонала, ответственного за корректирующие действия, о не соответствующих продуктах и процессе, чтобы обеспечить что несоответствующая продукция не поставляется потребителю, и что вся потенциальная несоответствующая продукция идентифицирована и сдерживается.</t>
  </si>
  <si>
    <t>Назначен персонал с ответственностью и полномочиями, чтобы обеспечить выполнение требований потребителя, в т.ч. ответственный за безопасность продукции.</t>
  </si>
  <si>
    <t>Ведется обучение персонала для обеспечения необходимой квалификации, включая вопросы:
- использование оборудования, действия в случае отказов оборудования,
- надлежащее исполнение работы и влияние на качество, 
- влияние несоответствующей продукции на потребителя, 
- идентификация продукции, 
- выпуск несоответствующей продукцией, сдерживание  подозрительной и несоответствующей продукции,
- действия в случае возникновения черезвычайных ситуаций.</t>
  </si>
  <si>
    <t>Записи о  квалификации, подготовке и навыках персонала.</t>
  </si>
  <si>
    <t>Обеспечивается необходимая квалификация персонала, в т.ч. замещающего в случае болезни, отпуска и т.д. Наличие матрицы компетентности.</t>
  </si>
  <si>
    <t>При проведении обучения персоналом своей организация (внутреннее обучение), обеспечена демонстрация компетентности тренера относительно вышеуказанных требований.</t>
  </si>
  <si>
    <t>Персонал демонстриует знание рабочих инструкций.</t>
  </si>
  <si>
    <t xml:space="preserve">Графики диагностики, обслуживания и ремонта производственного оборудования имеются и выполняются. Графики согласуются с эксплуатационной документацией на оборудование.
</t>
  </si>
  <si>
    <t>Обеспечено наличие ресурсов (в т.ч. запасных частей) для обслуживания и ремонта основного технологического оборудования и оснастки, поломка которой может остановить производство.</t>
  </si>
  <si>
    <t xml:space="preserve">Используются только одобренные и способодные производить качественную продукцию поставщики.
Имеется процедура одобрения закупаемой продукции, определен порядок выбора и оценки поставщиков (список одобренных поставщиков, аудиты поставщиков, своевременное внесение изменений в список одобренных поставщиков, дальнейшие действия по результатам одобрения/аудита и т.д.). 
Риски в цепи поставок выяснены, оценены и снижены с помощью подходящих мер.
</t>
  </si>
  <si>
    <t>Проводится мониторинг поставщиков с целью гарантии поставки продукции согласованного качества и осуществляются действия по результатам мониторинга. 
Установлен порядок периодической оценки поставщиков, который, как минимум, предусматривает использование следующей информации: 
-соответствие поставляемой продукции установленным требованиям, 
- нарушения запланированного хода работы у потребителя (включая задержки на площадках хранения, задержку судов), 
- соблюдение графика поставок, 
- количество случаев дополнительного фрахта.</t>
  </si>
  <si>
    <t xml:space="preserve">Порядок обеспечения качества закупаемой продукции установлен и соблюдается. Порядок предусматривает применение одного или нескольких из следующих методов:
- получение и оценка статистических данных, предоставляемых организации поставщиком;
- входной контроль и/или испытания; 
- оценки или аудиты площадок поставщика; 
- оценку продукции назначенной лабораторией; 
- другой метод, согласованный с потребителем.
</t>
  </si>
  <si>
    <t>Подтверждение качества закупаемой продукции:
- определен перечень сырья, подлежащего входному контролю, 
- определен и выполняется план входного контроля, 
- имеются записи по результатам входного контроля.</t>
  </si>
  <si>
    <t>Инструкции для проведения входного контроля разработаны и выполняются.</t>
  </si>
  <si>
    <t>Соблюдаются установленные требования к ведению процесса.</t>
  </si>
  <si>
    <t>Установлен и соблюдается порядок по запуску оборудования после запланированного или незапланированного периода остановки производства (например, после планового ремонта, "корпоративные каникулы" и др.) с целью обеспечения выпуска продукции, соответствующей установленным требованиям.</t>
  </si>
  <si>
    <r>
      <t xml:space="preserve">Определен и выполняется порядок передачи важной информации из смены в смену . 
</t>
    </r>
    <r>
      <rPr>
        <i/>
        <sz val="10"/>
        <rFont val="Times New Roman"/>
        <family val="1"/>
        <charset val="204"/>
      </rPr>
      <t>(проблемы быстро становятся известны соответствующему персоналу)</t>
    </r>
  </si>
  <si>
    <t>Определены и регистрируются важные события в процессе, такие, например, как смена оснастки, останов оборудования и т.д.</t>
  </si>
  <si>
    <t>Имеются Планы действий в черезвычайных ситуациях для непрерывности поставок в случае любого из следующего: 
- отказы ключевого оборудования, 
- срыв поставки сырья,
- повторяющиеся природные бедствия, пожар,
- срывы в работе коммунальных служб, 
- кибер-атаки на системы информационных технологий, 
- нехватка рабочей силы,
- сбои нормального хода работы инфраструктуры.
Планы включают в себя действия по уведомлению потребителя.
Имеется подтверждение выполнения планов при фактическом наступлении таких случаев.</t>
  </si>
  <si>
    <t>План управления/контроля разработан на основе РFMEA и схемы процесса.</t>
  </si>
  <si>
    <t xml:space="preserve">План управления/контроля предусматривает:
- </t>
  </si>
  <si>
    <t>Актуализация Плана управления/контроля. 
Требования к частоте актуализации плана управления учитывают, как минимум, результаты анализа рисков, внесение изменения в процесс/ продукцию, поставку несоответствующей продукции потребителю.</t>
  </si>
  <si>
    <t>Соблюдаются требования  плана управления/контроля в части:
а) методов измерений;
b) планов выборок;
с) критериев приемки;
d) ведения записей величин фактических измерений и/или результатов испытаний для количественных данных;
е) планов реагирования и процессов эскалации, если критерии приемки не выполнены.</t>
  </si>
  <si>
    <t xml:space="preserve">Используются статистические методы управления технологическими процессами. Обеспечено выполнение целевых показателей для возможностей процесса, исследования возможностей станков (Сm, Cmk, Рр, Ррк  Ср, Срк).
</t>
  </si>
  <si>
    <t xml:space="preserve">Обеспечено инициирование плана реагирования для характеристик, которые либо неудовлетворительны по статистическим возможностям, либо нестабильны.
Планы реагирования предусматривают, по обстановке, локализацию продукции и 100-процентный контроль. 
</t>
  </si>
  <si>
    <t xml:space="preserve">Разрабатывается и осуществляется план корректирующих действий, указывающий конкретные действия, сроки и ответственных, для обеспечения стабильности и требуемых статистических возможностей процесса. </t>
  </si>
  <si>
    <t xml:space="preserve">Обеспечено наличие оборудования, необходимого для призводства соответствующей продукции в требуемом объеме.
</t>
  </si>
  <si>
    <t>Ведутся записи, подтверждающие проведение диагностики, обслуживания и ремонта оборудования.</t>
  </si>
  <si>
    <t>Определен и выполняется порядок экстренного (внепланового) обслуживания оборудования. Записи ведутся и сохраняются.</t>
  </si>
  <si>
    <t>Проводится анализ внеплановых простоев оборудования и причин их возникновения. Определяются и выполняются действия по результатам анализа.</t>
  </si>
  <si>
    <t>Установлен и обеспечивается порядок управление средствами измерений, испытательным оборудованием (определение потребности, закупка, учет, поверка/ калибровка, идентификация статуса поверки/калибровки, списание).</t>
  </si>
  <si>
    <t>Оборудование для мониторинга и измерения с необходимой точностью имеется в достаточном количестве.</t>
  </si>
  <si>
    <t xml:space="preserve">Определены и соблюдаются методики проведения измерений. </t>
  </si>
  <si>
    <t>Имеются контрольные образцы для проведения проверок и выявления несоответствий.</t>
  </si>
  <si>
    <t>Определен порядок и проводится анализ измерительных систем.
Аналитические методы и критерии приемки соответствуют тем, которые приведены в справочных руководствах по анализу измерительных систем. Применение других аналитических методов и критериев приемки одобрено потребителем.</t>
  </si>
  <si>
    <r>
      <t>Ведутся и сохраняются записи по калибровке/ поверке / верификации средств измерений и испытательного оборудования.</t>
    </r>
    <r>
      <rPr>
        <i/>
        <sz val="10"/>
        <rFont val="Times New Roman"/>
        <family val="1"/>
        <charset val="204"/>
      </rPr>
      <t xml:space="preserve">
</t>
    </r>
  </si>
  <si>
    <t>Определен и обеспечивается порядок управления основной оснасткой (определение потребности, закупка, учет, мониторинг состояния в зависимости от срока ее службы, списание).</t>
  </si>
  <si>
    <t xml:space="preserve">Соблюдаются требования, содержащиеся в инструкции по эксплуатации оснастки. </t>
  </si>
  <si>
    <t xml:space="preserve">Определен и обеспечивается порядок управления оснасткой собственного производства (приемка, учет, обслуживание, списание и т.д.).
</t>
  </si>
  <si>
    <t>Обеспечено поддержание чистоты производственных участков.</t>
  </si>
  <si>
    <t xml:space="preserve">Предусмотрен и проводится контроль продукции на соответствующих стадиях производства. 
</t>
  </si>
  <si>
    <t>Имеются свидетельства соответствия продукции  на стадиях производства критериям приемки.</t>
  </si>
  <si>
    <t>Обеспечивается соответствие продукции на стадиях производства установленным требованиям.</t>
  </si>
  <si>
    <t>Соблюдаются установленные в нормативной документации и договорах, плане управления/контроля требования в части окончательного контроля и испытаний.</t>
  </si>
  <si>
    <t>Имеются и сохраняются в рабочем сотоянии свидетельства соответствия готовой продукции  критериям приемки.</t>
  </si>
  <si>
    <t xml:space="preserve">Определен порядок действий при выявлении продукции с отклонением установленных показателей качества (несоответствующей продукции) при входном контроле, контроле в процессе производства, окончательном контроле и испытаниях. </t>
  </si>
  <si>
    <r>
      <t xml:space="preserve">Обеспечено управление несоответствующей продукцией </t>
    </r>
    <r>
      <rPr>
        <i/>
        <sz val="10"/>
        <rFont val="Times New Roman"/>
        <family val="1"/>
        <charset val="204"/>
      </rPr>
      <t>(учет, идентификация, изоляция и т.д.)</t>
    </r>
  </si>
  <si>
    <t xml:space="preserve">Обеспечено управление продукции в неидентифицированном или подозрительном состоянии как несоответствующей продукцией. </t>
  </si>
  <si>
    <t>Ведутся записи о несоответствиях и последующих действиях с несоответствующей продукцией.</t>
  </si>
  <si>
    <t>Анализируются причины несоответствия продукта, разрабатываются мероприятия и отслеживается результативность предпринятых действий.</t>
  </si>
  <si>
    <r>
      <t xml:space="preserve">Используются специальные методы при поиске причин несоответствий.  </t>
    </r>
    <r>
      <rPr>
        <i/>
        <sz val="10"/>
        <rFont val="Times New Roman"/>
        <family val="1"/>
        <charset val="204"/>
      </rPr>
      <t xml:space="preserve">(например, диаграмма Исикава, метод «пять почему?» и т.д.) </t>
    </r>
  </si>
  <si>
    <r>
      <t xml:space="preserve">Обеспечено немедленное уведомление потребителя в случае, если была отгружена несоответствующая продукция. </t>
    </r>
    <r>
      <rPr>
        <i/>
        <sz val="10"/>
        <rFont val="Times New Roman"/>
        <family val="1"/>
        <charset val="204"/>
      </rPr>
      <t>За первоначальным сообщением информации направляется подробная документация по событию.</t>
    </r>
  </si>
  <si>
    <t xml:space="preserve">Используется методология анализа риска (например, FМЕА) для оценки рисков в процессе доработки/ремонта до принятия решения о доработке/ремонте продукции.
</t>
  </si>
  <si>
    <t xml:space="preserve">Имеются инструкции по доработке, ремонту, которые содержат требования по повторному контрою и прослеживаемости продукции.
</t>
  </si>
  <si>
    <t>Обеспечено соблюдение требований инструкций.</t>
  </si>
  <si>
    <t>Обеспечено получение документального разрешения потребителя на отступление для доработанной и отремонтированной продукции (при наличии требований потребителя).</t>
  </si>
  <si>
    <t>Сохраняется документированная информация по распоряжению доработанной, отремонтированной продукцией, включая количество, размещение, дату размещения и применимую информацию по прослеживаемости.</t>
  </si>
  <si>
    <r>
      <t>Проводится работа по улучшению процесса  изготовления продукции.</t>
    </r>
    <r>
      <rPr>
        <i/>
        <sz val="10"/>
        <rFont val="Times New Roman"/>
        <family val="1"/>
        <charset val="204"/>
      </rPr>
      <t xml:space="preserve"> (установление целевых показателей по качеству и их достижение, оптимизация допусков по параметрам процесса и характеристикам продукции и т.д.)</t>
    </r>
  </si>
  <si>
    <t>Положительный опыт, полученный в результате выполнения корректирующих мероприятий в одном из процессов, переносится на другие процессы.</t>
  </si>
  <si>
    <t xml:space="preserve">Руководство участвует в решении вопросов качества.
Имеются свидетельства анализа данных по качеству и принятия соответствующих решений руководством.
</t>
  </si>
  <si>
    <t>Отслеживаются затраты из-за плохого качества (брак, доработка, дополнительный контроль и т. д.).</t>
  </si>
  <si>
    <t xml:space="preserve">Запрашивается разрешение потребителя на отступление или отклонение перед дальнейшей обработкой всякий раз, когда продукт или процесс изготовления отличаются от одобренных на данный момент. </t>
  </si>
  <si>
    <t xml:space="preserve">Поддерживаются записи по сроку действия отступления или количеству продукции, выпущенной (поставленной) на основании отступления. </t>
  </si>
  <si>
    <t>Обеспечена идентификация материалов, отгруженных на основании отступления.</t>
  </si>
  <si>
    <t xml:space="preserve">Отслеживается связь между готовой продукцией и используемыми при ее изготовлении материалами.
</t>
  </si>
  <si>
    <t>Имеется возможность проследить происхождение и идентификацию (дату изготовления, линию, станок, исполнителя и т.д.), возвращенной потребителем продукции с несоответствиями.</t>
  </si>
  <si>
    <t>Существующая процедура управления изменениями продукта/ процесса обеспечивает прослеживаемость  продукции с изменением в процессе производства.</t>
  </si>
  <si>
    <t>Проводится ли анализ требований внутренних, регулирующих ведомств и потребителя к прослеживаемости для всех продуктов автомобильной промышленности, включая разработку и документирование планов по прослеживаемости, исходя из уровней риска или серьёзности отказов для сотрудников, потребителей и покупателей.</t>
  </si>
  <si>
    <t>Определены и соблюдаются требования к идентификации продукции, в т.ч. на складе хранения.</t>
  </si>
  <si>
    <t>Обеспечена визуализация статуса контроля продукции для избежания попадания в процесс/ потребителю (например, изоляция, идентификация цветными бирками, флажками и т.д.)</t>
  </si>
  <si>
    <t>Обеспечено соответствие идентификации/маркировки  продукции требованиям заказчика</t>
  </si>
  <si>
    <t>Имеется возможность определить статус годности продукции по информации на упаковке или сертификате качества.</t>
  </si>
  <si>
    <t xml:space="preserve">Определены и соблюдаются требования к хранению и транспортированию продукции на всех стадиях производства.
</t>
  </si>
  <si>
    <t>Обеспечиваются условия, гарантирующие целостность упаковки при разгрузке, загрузке, складировании.</t>
  </si>
  <si>
    <t>Определены и обеспечиваются меры для того, чтобы избежать повреждения продукта при доставке.</t>
  </si>
  <si>
    <t>Обеспечивается контроль:
- сроков хранения продукции,
- с целью исключения пересорта (отправление не той продукции), перемешивания продукции при отгрузке.</t>
  </si>
  <si>
    <t xml:space="preserve">Используется система, обеспечивающая Fi-Fo/Fе-Fo на всех этапах производства
(первым получен - первым использован/первым изготовлено - первым отправлено потреителю) </t>
  </si>
  <si>
    <t>Обеспечен анализ продукции, возвращенной потребителем по гарантии.</t>
  </si>
  <si>
    <r>
      <t xml:space="preserve">Определяются коренные причины несоответствий по возвращенной продукции и разрабатываются корректирующие мероприятия, направленные на устранение причин несоответствий.
</t>
    </r>
    <r>
      <rPr>
        <i/>
        <sz val="10"/>
        <rFont val="Times New Roman"/>
        <family val="1"/>
        <charset val="204"/>
      </rPr>
      <t>(Применение установленного потребителем метода решения проблем, например, методики 8D)</t>
    </r>
  </si>
  <si>
    <t>Ведутся записи последующих действияй с несоответствующей продукцией, возвращенной от потребителя?</t>
  </si>
  <si>
    <t xml:space="preserve">Проводится оценка удовлетворенности потребителей. Оценка основана на объективных данных и включает следующее (но не ограничиваться этим): 
- показатели качества поставленных частей; 
- нарушения запланированного хода работы у потребителя; 
- возврат изделий из эксплуатации, 
- отзывы и гарантийные обязательства (когда применимо); 
- соблюдение графика поставок (включая случаи дополнительного фрахта); 
- уведомления потребителей, относящиеся к вопросам/ проблемам качества или поставок.
</t>
  </si>
  <si>
    <t>Разрабатываются планы мероприятий, направленные на повышение удовлетворенности потребителей.</t>
  </si>
  <si>
    <t xml:space="preserve">Анализируются требования договоров (контрактов) на поставку продукции.
Все требования потребителя включены в договор.
</t>
  </si>
  <si>
    <r>
      <t xml:space="preserve">Требования выполняются полностью. </t>
    </r>
    <r>
      <rPr>
        <sz val="10"/>
        <color theme="1"/>
        <rFont val="Times New Roman"/>
        <family val="1"/>
        <charset val="204"/>
      </rPr>
      <t>Отсутствие несоответствий и предложений по улучшению. 
Максимально возможный балл.</t>
    </r>
  </si>
  <si>
    <r>
      <rPr>
        <i/>
        <sz val="10"/>
        <color theme="1"/>
        <rFont val="Times New Roman"/>
        <family val="1"/>
        <charset val="204"/>
      </rPr>
      <t xml:space="preserve">Требования в основном выполняются.
</t>
    </r>
    <r>
      <rPr>
        <sz val="10"/>
        <color theme="1"/>
        <rFont val="Times New Roman"/>
        <family val="1"/>
        <charset val="204"/>
      </rPr>
      <t xml:space="preserve">Наличие предложений по улучшению, единичные ошибки. </t>
    </r>
  </si>
  <si>
    <r>
      <rPr>
        <i/>
        <sz val="10"/>
        <color theme="1"/>
        <rFont val="Times New Roman"/>
        <family val="1"/>
        <charset val="204"/>
      </rPr>
      <t xml:space="preserve">Требования выполняются частично, незначительные отклонения (без риска для продукции).
</t>
    </r>
    <r>
      <rPr>
        <sz val="10"/>
        <color theme="1"/>
        <rFont val="Times New Roman"/>
        <family val="1"/>
        <charset val="204"/>
      </rPr>
      <t>Выявлены единичные случаи невыполнения требований внутренних документов при отсутствии рисков отправки потребителю несоответствующей продукции.</t>
    </r>
  </si>
  <si>
    <r>
      <rPr>
        <i/>
        <sz val="10"/>
        <color theme="1"/>
        <rFont val="Times New Roman"/>
        <family val="1"/>
        <charset val="204"/>
      </rPr>
      <t xml:space="preserve">Требования выполняются недостаточно, существенные несоответствия (значительное влияние на последующий процесс или потребителя).
</t>
    </r>
    <r>
      <rPr>
        <sz val="10"/>
        <color theme="1"/>
        <rFont val="Times New Roman"/>
        <family val="1"/>
        <charset val="204"/>
      </rPr>
      <t>Требования НД на продукцию и методы испытаний, спецификаций и т.д. выполняются частично. 
Несоответствующая продукция выявлена на складе (участке) годной продукции, может быть обнаружена и отсортирована на последующих шагах процесса.
Выявлены единичные случаи невыполнения требований при отсутствии рисков отправки потребителю несоответствующей продукции.</t>
    </r>
  </si>
  <si>
    <r>
      <rPr>
        <i/>
        <sz val="10"/>
        <color theme="1"/>
        <rFont val="Times New Roman"/>
        <family val="1"/>
        <charset val="204"/>
      </rPr>
      <t xml:space="preserve">Требования не выполняются.
</t>
    </r>
    <r>
      <rPr>
        <sz val="10"/>
        <color theme="1"/>
        <rFont val="Times New Roman"/>
        <family val="1"/>
        <charset val="204"/>
      </rPr>
      <t>Отсутствует механизм, позволяющий реализовать выполнение требования.
Процесс не пригоден, чтобы обеспечивать соблюдение определенных требований и изготовление качественной продукции.
Не соблюдаются требования НД на продукцию, методы испытания, законодательные требования, требования потребителя. 
Несоответствующая продукция выявлена на складе (участке) в зоне годной продукции и существует риск отправки потребителю несоответствующей продукции.
Не представлены свидетельства, подтверждающие выполнение требований по вопросам (требованиям) Анкеты при наличии сертифицированной СМК по ISO 9001/IATF 16949.</t>
    </r>
  </si>
  <si>
    <r>
      <rPr>
        <i/>
        <sz val="10"/>
        <color theme="1"/>
        <rFont val="Times New Roman"/>
        <family val="1"/>
        <charset val="204"/>
      </rPr>
      <t>Требование не может быть оценено.</t>
    </r>
    <r>
      <rPr>
        <sz val="10"/>
        <color theme="1"/>
        <rFont val="Times New Roman"/>
        <family val="1"/>
        <charset val="204"/>
      </rPr>
      <t xml:space="preserve"> </t>
    </r>
  </si>
  <si>
    <t>Определены и обеспечиваются условия для применения и хранения средств измерений.</t>
  </si>
  <si>
    <t>Обеспечено выполнение требования потребителя, в т.ч.:
- поставка продукции в необходимом количестве,
- извещение о возникновении рисков срыва поставок (по качеству, объему, сроку).</t>
  </si>
  <si>
    <t>Имеется возможность выполнить требования потребителя с помощью имеющегося технологического оборудования.</t>
  </si>
  <si>
    <r>
      <t xml:space="preserve">Имеется сертификат соответствия требованиям международного стандарта ISO 9001, IATF 16949.
</t>
    </r>
    <r>
      <rPr>
        <i/>
        <sz val="10"/>
        <rFont val="Times New Roman"/>
        <family val="1"/>
        <charset val="204"/>
      </rPr>
      <t>(</t>
    </r>
    <r>
      <rPr>
        <b/>
        <i/>
        <sz val="10"/>
        <rFont val="Times New Roman"/>
        <family val="1"/>
        <charset val="204"/>
      </rPr>
      <t>для оценки использовать вкладку "для 9А",</t>
    </r>
    <r>
      <rPr>
        <i/>
        <sz val="10"/>
        <rFont val="Times New Roman"/>
        <family val="1"/>
        <charset val="204"/>
      </rPr>
      <t xml:space="preserve"> при отсутствии сертификта указать планируется ли проведение работ по сертификации СМК)</t>
    </r>
  </si>
  <si>
    <r>
      <rPr>
        <b/>
        <sz val="11"/>
        <rFont val="Times New Roman"/>
        <family val="1"/>
        <charset val="204"/>
      </rPr>
      <t>1.</t>
    </r>
    <r>
      <rPr>
        <sz val="11"/>
        <rFont val="Times New Roman"/>
        <family val="1"/>
        <charset val="204"/>
      </rPr>
      <t xml:space="preserve"> На листах "Титульник" и "Оценка" необходимо заполнить поля, выделенные заливкой. 
В разделе "Аудит процесса" на титульном листе необходимо указать с какой целью заполняется Анкета (самооценка или аудит второй стороны). С помощью выпадающего списка в одной из ячеек необходимо проставить символ "V", в другой "-".
Все остальные ячейка заполняются автоматически после завершения внесения информации в документ в целом.
</t>
    </r>
  </si>
  <si>
    <r>
      <t xml:space="preserve">2. </t>
    </r>
    <r>
      <rPr>
        <sz val="11"/>
        <rFont val="Times New Roman"/>
        <family val="1"/>
        <charset val="204"/>
      </rPr>
      <t xml:space="preserve">В листах с Разделами (с 1 по 9) необходимо отразить следующую информацию:
- в графу 5 внести свидетельства соответствия/несоответствия установленным требованиям (например, краткое описание выполняемой деятельности; обозначение и наименование документов; служба, ответственная за выполнение) или дать пояснение, почему данный вопрос не оценивается (не проверялся, т.к. не входил в План аудита; не применим для данного производства и т.д.);
- на основании полученных свидетельств и их оценки по критериям таблицы 1, в графе 4 необходимо выбрать балл из выпадающего списка. 
</t>
    </r>
    <r>
      <rPr>
        <b/>
        <i/>
        <sz val="11"/>
        <rFont val="Times New Roman"/>
        <family val="1"/>
        <charset val="204"/>
      </rPr>
      <t xml:space="preserve">Исключением является вопрос №1 раздела 9 - оценка данного требования производится по критериям, указанным на листе "для 9А".
</t>
    </r>
    <r>
      <rPr>
        <i/>
        <sz val="11"/>
        <rFont val="Times New Roman"/>
        <family val="1"/>
        <charset val="204"/>
      </rPr>
      <t>По умолчанию во всех ячейках в Анкете проставлены "10" баллов.</t>
    </r>
  </si>
  <si>
    <r>
      <rPr>
        <b/>
        <sz val="11"/>
        <rFont val="Times New Roman"/>
        <family val="1"/>
        <charset val="204"/>
      </rPr>
      <t xml:space="preserve">3. </t>
    </r>
    <r>
      <rPr>
        <sz val="11"/>
        <rFont val="Times New Roman"/>
        <family val="1"/>
        <charset val="204"/>
      </rPr>
      <t>Оценка за подраздел (A, B, C, D) выставляется автоматически – наименьшее фактическое количество баллов, полученное в подтверждение выполнения требования по одному из вопросов оцениваемого подраздела.</t>
    </r>
  </si>
  <si>
    <r>
      <t xml:space="preserve">Например: </t>
    </r>
    <r>
      <rPr>
        <i/>
        <sz val="10"/>
        <rFont val="Times New Roman"/>
        <family val="1"/>
        <charset val="204"/>
      </rPr>
      <t>из 7 оцениваемых вопросов, включенных в подраздел Анкеты "5В.Управление устройствами для мониторинга и измерений", выявлено не выполнение требований по одному вопросу и выставлено «0 баллов». Вне зависимости от того, как оценено выполнение остальных 6 вопросов, за подраздел 5В, выставляется «0 баллов».</t>
    </r>
  </si>
  <si>
    <r>
      <rPr>
        <b/>
        <sz val="11"/>
        <rFont val="Times New Roman"/>
        <family val="1"/>
        <charset val="204"/>
      </rPr>
      <t xml:space="preserve">4. </t>
    </r>
    <r>
      <rPr>
        <sz val="11"/>
        <rFont val="Times New Roman"/>
        <family val="1"/>
        <charset val="204"/>
      </rPr>
      <t xml:space="preserve">Степень соответствия по аудиту рассчитывается (автоматически) по формуле: </t>
    </r>
  </si>
  <si>
    <r>
      <t>5.</t>
    </r>
    <r>
      <rPr>
        <sz val="11"/>
        <rFont val="Times New Roman"/>
        <family val="1"/>
        <charset val="204"/>
      </rPr>
      <t xml:space="preserve"> Присвоение категории  в зависимости от степени соответствия осуществляется в соответствии с таблицей 2.</t>
    </r>
  </si>
  <si>
    <t xml:space="preserve"> - аудит продукции (для сырья, используемого при изготовлении шин, поставляемых для концерна VW).</t>
  </si>
  <si>
    <r>
      <t xml:space="preserve">Специальные характеристики и характеристики, относящиеся к безопасности продукции идентифицированы </t>
    </r>
    <r>
      <rPr>
        <i/>
        <sz val="10"/>
        <rFont val="Times New Roman"/>
        <family val="1"/>
        <charset val="204"/>
      </rPr>
      <t>(указать способ идентификации).</t>
    </r>
  </si>
  <si>
    <r>
      <t xml:space="preserve">Соответствие качества продукции установленным требованиям (соответствие продукции спецификации, технической и/или нормативной документации, в т.ч законодательным и нормативно правовым требованиям).
</t>
    </r>
    <r>
      <rPr>
        <i/>
        <sz val="10"/>
        <rFont val="Times New Roman"/>
        <family val="1"/>
        <charset val="204"/>
      </rPr>
      <t>(отбор и проведение испытаний сырья с занесением результатов в лист "АП 1")</t>
    </r>
  </si>
  <si>
    <r>
      <t xml:space="preserve">Соответствие качества готовой продукции установленным требованиям (соответствие продукции спецификации, технической и/или нормативной документации).
</t>
    </r>
    <r>
      <rPr>
        <i/>
        <sz val="10"/>
        <rFont val="Times New Roman"/>
        <family val="1"/>
        <charset val="204"/>
      </rPr>
      <t>(отбор и проведение испытаний готовой продукции с занесением результатов в лист "АП 2")</t>
    </r>
  </si>
  <si>
    <t>Создана и управляется производственная среда, необходимая для функционирования процессов и обеспечения выпуска качественной продукции (температура, влажность и т.д.).</t>
  </si>
  <si>
    <t>1. Уточнено требование п.1 раздела 9 согласно «Плану корректирующих мероприятий по результатам надзорного аудита КСМК пред-приятий Шинного бизнеса Группы «Татнефть» КАМА TYRES сертификационным органом 08-11.06.2020».
2. С целью упрощения заполнения анкеты и исключения ошибок в оценке:
- уточнена Инструкция по заполнению Анкеты;
- выделены цветом ячейки, которые необходимо заполнить вручную;
- изменен способ оценивания требований.
3. Устранены ошибки в формулировоке требований разделов.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</si>
</sst>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4" x14ac:knownFonts="1">
    <font>
      <sz val="11"/>
      <color theme="1"/>
      <name val="Calibri"/>
      <family val="2"/>
      <charset val="204"/>
      <scheme val="minor"/>
    </font>
    <font>
      <sz val="10"/>
      <color theme="1"/>
      <name val="Times New Roman"/>
      <family val="1"/>
      <charset val="204"/>
    </font>
    <font>
      <b/>
      <sz val="10"/>
      <color theme="1"/>
      <name val="Times New Roman"/>
      <family val="1"/>
      <charset val="204"/>
    </font>
    <font>
      <b/>
      <sz val="9"/>
      <color theme="1"/>
      <name val="Times New Roman"/>
      <family val="1"/>
      <charset val="204"/>
    </font>
    <font>
      <i/>
      <sz val="7"/>
      <color theme="1"/>
      <name val="Times New Roman"/>
      <family val="1"/>
      <charset val="204"/>
    </font>
    <font>
      <b/>
      <sz val="12"/>
      <color theme="1"/>
      <name val="Times New Roman"/>
      <family val="1"/>
      <charset val="204"/>
    </font>
    <font>
      <sz val="11"/>
      <color theme="1"/>
      <name val="Times New Roman"/>
      <family val="1"/>
      <charset val="204"/>
    </font>
    <font>
      <sz val="12"/>
      <color theme="1"/>
      <name val="Times New Roman"/>
      <family val="1"/>
      <charset val="204"/>
    </font>
    <font>
      <b/>
      <sz val="14"/>
      <color theme="1"/>
      <name val="Times New Roman"/>
      <family val="1"/>
      <charset val="204"/>
    </font>
    <font>
      <i/>
      <sz val="10"/>
      <color theme="1"/>
      <name val="Times New Roman"/>
      <family val="1"/>
      <charset val="204"/>
    </font>
    <font>
      <b/>
      <i/>
      <sz val="10"/>
      <color theme="1"/>
      <name val="Times New Roman"/>
      <family val="1"/>
      <charset val="204"/>
    </font>
    <font>
      <b/>
      <vertAlign val="superscript"/>
      <sz val="12"/>
      <color theme="1"/>
      <name val="Times New Roman"/>
      <family val="1"/>
      <charset val="204"/>
    </font>
    <font>
      <i/>
      <sz val="12"/>
      <color theme="1"/>
      <name val="Times New Roman"/>
      <family val="1"/>
      <charset val="204"/>
    </font>
    <font>
      <sz val="10"/>
      <name val="Times New Roman"/>
      <family val="1"/>
      <charset val="204"/>
    </font>
    <font>
      <sz val="9"/>
      <color theme="1"/>
      <name val="Times New Roman"/>
      <family val="1"/>
      <charset val="204"/>
    </font>
    <font>
      <i/>
      <sz val="11"/>
      <color theme="1"/>
      <name val="Times New Roman"/>
      <family val="1"/>
      <charset val="204"/>
    </font>
    <font>
      <b/>
      <sz val="11"/>
      <color theme="1"/>
      <name val="Times New Roman"/>
      <family val="1"/>
      <charset val="204"/>
    </font>
    <font>
      <b/>
      <sz val="20"/>
      <color theme="1"/>
      <name val="Times New Roman"/>
      <family val="1"/>
      <charset val="204"/>
    </font>
    <font>
      <b/>
      <sz val="20"/>
      <name val="Times New Roman"/>
      <family val="1"/>
      <charset val="204"/>
    </font>
    <font>
      <sz val="14"/>
      <name val="Times New Roman"/>
      <family val="1"/>
      <charset val="204"/>
    </font>
    <font>
      <b/>
      <sz val="14"/>
      <name val="Times New Roman"/>
      <family val="1"/>
      <charset val="204"/>
    </font>
    <font>
      <sz val="12"/>
      <name val="Times New Roman"/>
      <family val="1"/>
      <charset val="204"/>
    </font>
    <font>
      <sz val="11"/>
      <name val="Times New Roman"/>
      <family val="1"/>
      <charset val="204"/>
    </font>
    <font>
      <b/>
      <sz val="10"/>
      <name val="Times New Roman"/>
      <family val="1"/>
      <charset val="204"/>
    </font>
    <font>
      <sz val="9"/>
      <name val="Times New Roman"/>
      <family val="1"/>
      <charset val="204"/>
    </font>
    <font>
      <b/>
      <sz val="18"/>
      <name val="Times New Roman"/>
      <family val="1"/>
      <charset val="204"/>
    </font>
    <font>
      <b/>
      <sz val="12"/>
      <name val="Times New Roman"/>
      <family val="1"/>
      <charset val="204"/>
    </font>
    <font>
      <sz val="14"/>
      <color theme="1"/>
      <name val="Times New Roman"/>
      <family val="1"/>
      <charset val="204"/>
    </font>
    <font>
      <b/>
      <sz val="8"/>
      <name val="Times New Roman"/>
      <family val="1"/>
      <charset val="204"/>
    </font>
    <font>
      <i/>
      <sz val="8"/>
      <color theme="1"/>
      <name val="Times New Roman"/>
      <family val="1"/>
      <charset val="204"/>
    </font>
    <font>
      <b/>
      <i/>
      <sz val="7"/>
      <color theme="1"/>
      <name val="Times New Roman"/>
      <family val="1"/>
      <charset val="204"/>
    </font>
    <font>
      <b/>
      <vertAlign val="superscript"/>
      <sz val="11"/>
      <color theme="1"/>
      <name val="Times New Roman"/>
      <family val="1"/>
      <charset val="204"/>
    </font>
    <font>
      <b/>
      <sz val="13"/>
      <color theme="1"/>
      <name val="Times New Roman"/>
      <family val="1"/>
      <charset val="204"/>
    </font>
    <font>
      <b/>
      <sz val="8"/>
      <color rgb="FFFF0000"/>
      <name val="Times New Roman"/>
      <family val="1"/>
      <charset val="204"/>
    </font>
    <font>
      <b/>
      <sz val="16"/>
      <name val="Times New Roman"/>
      <family val="1"/>
      <charset val="204"/>
    </font>
    <font>
      <b/>
      <sz val="16"/>
      <color theme="1"/>
      <name val="Times New Roman"/>
      <family val="1"/>
      <charset val="204"/>
    </font>
    <font>
      <b/>
      <sz val="18"/>
      <color theme="1"/>
      <name val="Times New Roman"/>
      <family val="1"/>
      <charset val="204"/>
    </font>
    <font>
      <b/>
      <sz val="9"/>
      <name val="Times New Roman"/>
      <family val="1"/>
      <charset val="204"/>
    </font>
    <font>
      <i/>
      <sz val="7"/>
      <name val="Times New Roman"/>
      <family val="1"/>
      <charset val="204"/>
    </font>
    <font>
      <b/>
      <i/>
      <sz val="12"/>
      <name val="Times New Roman"/>
      <family val="1"/>
      <charset val="204"/>
    </font>
    <font>
      <b/>
      <i/>
      <sz val="14"/>
      <name val="Times New Roman"/>
      <family val="1"/>
      <charset val="204"/>
    </font>
    <font>
      <b/>
      <i/>
      <sz val="10"/>
      <name val="Times New Roman"/>
      <family val="1"/>
      <charset val="204"/>
    </font>
    <font>
      <i/>
      <sz val="10"/>
      <name val="Times New Roman"/>
      <family val="1"/>
      <charset val="204"/>
    </font>
    <font>
      <sz val="12"/>
      <color theme="1"/>
      <name val="Calibri"/>
      <family val="2"/>
      <charset val="204"/>
    </font>
    <font>
      <sz val="11"/>
      <color theme="1"/>
      <name val="Wingdings"/>
      <charset val="2"/>
    </font>
    <font>
      <b/>
      <sz val="17"/>
      <color theme="1"/>
      <name val="Times New Roman"/>
      <family val="1"/>
      <charset val="204"/>
    </font>
    <font>
      <i/>
      <sz val="12"/>
      <name val="Times New Roman"/>
      <family val="1"/>
      <charset val="204"/>
    </font>
    <font>
      <i/>
      <sz val="14"/>
      <name val="Times New Roman"/>
      <family val="1"/>
      <charset val="204"/>
    </font>
    <font>
      <sz val="9.5"/>
      <name val="Times New Roman"/>
      <family val="1"/>
      <charset val="204"/>
    </font>
    <font>
      <b/>
      <i/>
      <sz val="12"/>
      <color theme="1"/>
      <name val="Times New Roman"/>
      <family val="1"/>
      <charset val="204"/>
    </font>
    <font>
      <b/>
      <sz val="11"/>
      <name val="Times New Roman"/>
      <family val="1"/>
      <charset val="204"/>
    </font>
    <font>
      <b/>
      <i/>
      <sz val="11"/>
      <name val="Times New Roman"/>
      <family val="1"/>
      <charset val="204"/>
    </font>
    <font>
      <i/>
      <sz val="11"/>
      <name val="Times New Roman"/>
      <family val="1"/>
      <charset val="204"/>
    </font>
    <font>
      <sz val="12"/>
      <color theme="0"/>
      <name val="Times New Roman"/>
      <family val="1"/>
      <charset val="204"/>
    </font>
  </fonts>
  <fills count="18">
    <fill>
      <patternFill patternType="none"/>
    </fill>
    <fill>
      <patternFill patternType="gray125"/>
    </fill>
    <fill>
      <patternFill patternType="solid">
        <fgColor indexed="55"/>
        <bgColor indexed="64"/>
      </patternFill>
    </fill>
    <fill>
      <patternFill patternType="solid">
        <fgColor indexed="22"/>
        <bgColor indexed="64"/>
      </patternFill>
    </fill>
    <fill>
      <patternFill patternType="solid">
        <fgColor rgb="FFD9D9D9"/>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99"/>
        <bgColor indexed="64"/>
      </patternFill>
    </fill>
    <fill>
      <patternFill patternType="solid">
        <fgColor rgb="FF99FF99"/>
        <bgColor indexed="64"/>
      </patternFill>
    </fill>
    <fill>
      <patternFill patternType="solid">
        <fgColor rgb="FFFC7854"/>
        <bgColor indexed="64"/>
      </patternFill>
    </fill>
    <fill>
      <patternFill patternType="solid">
        <fgColor rgb="FFFFFF66"/>
        <bgColor indexed="64"/>
      </patternFill>
    </fill>
    <fill>
      <patternFill patternType="solid">
        <fgColor theme="0" tint="-0.249977111117893"/>
        <bgColor indexed="64"/>
      </patternFill>
    </fill>
    <fill>
      <patternFill patternType="solid">
        <fgColor rgb="FF99FF66"/>
        <bgColor indexed="64"/>
      </patternFill>
    </fill>
    <fill>
      <patternFill patternType="solid">
        <fgColor theme="0" tint="-4.9989318521683403E-2"/>
        <bgColor indexed="64"/>
      </patternFill>
    </fill>
    <fill>
      <patternFill patternType="solid">
        <fgColor rgb="FFFF9999"/>
        <bgColor indexed="64"/>
      </patternFill>
    </fill>
    <fill>
      <patternFill patternType="solid">
        <fgColor theme="3" tint="0.79998168889431442"/>
        <bgColor indexed="64"/>
      </patternFill>
    </fill>
    <fill>
      <patternFill patternType="solid">
        <fgColor rgb="FF99FF33"/>
        <bgColor indexed="64"/>
      </patternFill>
    </fill>
    <fill>
      <patternFill patternType="solid">
        <fgColor theme="9" tint="0.59999389629810485"/>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tted">
        <color indexed="64"/>
      </bottom>
      <diagonal/>
    </border>
    <border>
      <left/>
      <right/>
      <top style="dotted">
        <color indexed="64"/>
      </top>
      <bottom/>
      <diagonal/>
    </border>
    <border>
      <left/>
      <right/>
      <top style="dotted">
        <color indexed="64"/>
      </top>
      <bottom style="dotted">
        <color indexed="64"/>
      </bottom>
      <diagonal/>
    </border>
    <border>
      <left/>
      <right/>
      <top style="dotted">
        <color indexed="64"/>
      </top>
      <bottom style="thin">
        <color indexed="64"/>
      </bottom>
      <diagonal/>
    </border>
  </borders>
  <cellStyleXfs count="1">
    <xf numFmtId="0" fontId="0" fillId="0" borderId="0"/>
  </cellStyleXfs>
  <cellXfs count="631">
    <xf numFmtId="0" fontId="0" fillId="0" borderId="0" xfId="0"/>
    <xf numFmtId="0" fontId="1" fillId="0" borderId="0" xfId="0" applyFont="1"/>
    <xf numFmtId="0" fontId="5" fillId="0" borderId="0" xfId="0" applyFont="1" applyAlignment="1"/>
    <xf numFmtId="0" fontId="6" fillId="0" borderId="0" xfId="0" applyFont="1"/>
    <xf numFmtId="0" fontId="4" fillId="0" borderId="0" xfId="0" applyFont="1"/>
    <xf numFmtId="0" fontId="1" fillId="0" borderId="4" xfId="0" applyFont="1" applyBorder="1"/>
    <xf numFmtId="0" fontId="2" fillId="0" borderId="0" xfId="0" applyFont="1" applyAlignment="1">
      <alignment horizontal="center" vertical="center"/>
    </xf>
    <xf numFmtId="0" fontId="4" fillId="0" borderId="0" xfId="0" applyFont="1" applyAlignment="1">
      <alignment horizontal="center" vertical="top"/>
    </xf>
    <xf numFmtId="0" fontId="7" fillId="0" borderId="0" xfId="0" applyFont="1" applyAlignment="1">
      <alignment horizontal="center" vertical="top"/>
    </xf>
    <xf numFmtId="0" fontId="7" fillId="0" borderId="0" xfId="0" applyFont="1"/>
    <xf numFmtId="0" fontId="7" fillId="0" borderId="0" xfId="0" applyFont="1" applyFill="1" applyBorder="1" applyAlignment="1">
      <alignment wrapText="1"/>
    </xf>
    <xf numFmtId="0" fontId="5" fillId="0" borderId="0" xfId="0" applyFont="1" applyFill="1" applyBorder="1" applyAlignment="1">
      <alignment vertical="center" wrapText="1"/>
    </xf>
    <xf numFmtId="0" fontId="6" fillId="0" borderId="0" xfId="0" applyFont="1" applyBorder="1"/>
    <xf numFmtId="0" fontId="5" fillId="0" borderId="0" xfId="0" applyFont="1"/>
    <xf numFmtId="0" fontId="7" fillId="0" borderId="0" xfId="0" applyFont="1" applyBorder="1" applyAlignment="1"/>
    <xf numFmtId="0" fontId="5" fillId="0" borderId="0" xfId="0" applyFont="1" applyAlignment="1">
      <alignment horizontal="center" vertical="center"/>
    </xf>
    <xf numFmtId="0" fontId="6" fillId="0" borderId="0" xfId="0" applyFont="1" applyAlignment="1">
      <alignment vertical="center"/>
    </xf>
    <xf numFmtId="0" fontId="6" fillId="0" borderId="0" xfId="0" applyFont="1" applyFill="1" applyAlignment="1">
      <alignment vertical="center"/>
    </xf>
    <xf numFmtId="0" fontId="23" fillId="0" borderId="0" xfId="0" applyFont="1" applyFill="1" applyBorder="1" applyAlignment="1">
      <alignment horizontal="center" vertical="center"/>
    </xf>
    <xf numFmtId="0" fontId="6" fillId="0" borderId="0" xfId="0" applyFont="1" applyFill="1" applyBorder="1" applyAlignment="1">
      <alignment horizontal="left" vertical="center"/>
    </xf>
    <xf numFmtId="0" fontId="23" fillId="0" borderId="0" xfId="0" applyFont="1" applyFill="1" applyBorder="1" applyAlignment="1">
      <alignment horizontal="left" vertical="center"/>
    </xf>
    <xf numFmtId="0" fontId="24" fillId="0" borderId="0" xfId="0" applyFont="1" applyAlignment="1">
      <alignment vertical="center"/>
    </xf>
    <xf numFmtId="0" fontId="25" fillId="0" borderId="0" xfId="0" applyFont="1" applyAlignment="1">
      <alignment vertical="center"/>
    </xf>
    <xf numFmtId="0" fontId="25" fillId="0" borderId="8"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8" fillId="0" borderId="0" xfId="0" applyFont="1" applyAlignment="1">
      <alignment vertical="center"/>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22" fillId="0" borderId="0" xfId="0" applyFont="1" applyAlignment="1">
      <alignment vertical="center"/>
    </xf>
    <xf numFmtId="0" fontId="22" fillId="0" borderId="0" xfId="0" applyFont="1" applyBorder="1" applyAlignment="1">
      <alignment vertical="center"/>
    </xf>
    <xf numFmtId="0" fontId="6" fillId="0" borderId="4" xfId="0" applyFont="1" applyBorder="1" applyAlignment="1">
      <alignment vertical="center"/>
    </xf>
    <xf numFmtId="0" fontId="19" fillId="0" borderId="0" xfId="0" applyNumberFormat="1" applyFont="1" applyFill="1" applyBorder="1" applyAlignment="1">
      <alignment horizontal="center" vertical="center" wrapText="1"/>
    </xf>
    <xf numFmtId="0" fontId="6" fillId="0" borderId="0" xfId="0" applyFont="1" applyBorder="1" applyAlignment="1">
      <alignment vertical="center"/>
    </xf>
    <xf numFmtId="0" fontId="21" fillId="0" borderId="0" xfId="0" applyNumberFormat="1" applyFont="1" applyFill="1" applyBorder="1" applyAlignment="1">
      <alignment horizontal="center" vertical="center" wrapText="1"/>
    </xf>
    <xf numFmtId="0" fontId="21" fillId="0" borderId="0" xfId="0" applyNumberFormat="1" applyFont="1" applyFill="1" applyBorder="1" applyAlignment="1">
      <alignment horizontal="center" vertical="center"/>
    </xf>
    <xf numFmtId="0" fontId="24" fillId="0" borderId="0" xfId="0" applyFont="1" applyAlignment="1">
      <alignment horizontal="center" vertical="center"/>
    </xf>
    <xf numFmtId="0" fontId="21" fillId="0" borderId="0" xfId="0" applyFont="1" applyFill="1" applyBorder="1" applyAlignment="1">
      <alignment horizontal="center" vertical="center"/>
    </xf>
    <xf numFmtId="0" fontId="22" fillId="0" borderId="0" xfId="0" applyFont="1" applyFill="1" applyBorder="1" applyAlignment="1">
      <alignment horizontal="left" vertical="center" wrapText="1"/>
    </xf>
    <xf numFmtId="0" fontId="23" fillId="7" borderId="4" xfId="0" applyFont="1" applyFill="1" applyBorder="1" applyAlignment="1">
      <alignment horizontal="center" vertical="center"/>
    </xf>
    <xf numFmtId="0" fontId="13" fillId="0" borderId="0" xfId="0" applyFont="1" applyAlignment="1">
      <alignment vertical="center"/>
    </xf>
    <xf numFmtId="0" fontId="26"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28" fillId="0" borderId="0"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6" fillId="0" borderId="4" xfId="0" applyFont="1" applyBorder="1" applyAlignment="1">
      <alignment horizontal="center" vertical="center"/>
    </xf>
    <xf numFmtId="0" fontId="23" fillId="9" borderId="4" xfId="0" applyFont="1" applyFill="1" applyBorder="1" applyAlignment="1">
      <alignment horizontal="center" vertical="center"/>
    </xf>
    <xf numFmtId="0" fontId="23" fillId="8" borderId="4" xfId="0" applyFont="1" applyFill="1" applyBorder="1" applyAlignment="1">
      <alignment horizontal="center" vertical="center"/>
    </xf>
    <xf numFmtId="0" fontId="16" fillId="0" borderId="4" xfId="0" applyFont="1" applyBorder="1" applyAlignment="1">
      <alignment horizontal="center" vertical="center"/>
    </xf>
    <xf numFmtId="0" fontId="7" fillId="0" borderId="0" xfId="0" applyFont="1" applyBorder="1"/>
    <xf numFmtId="0" fontId="2" fillId="0" borderId="0" xfId="0" applyFont="1"/>
    <xf numFmtId="0" fontId="4" fillId="0" borderId="0" xfId="0" applyFont="1" applyFill="1" applyBorder="1" applyAlignment="1">
      <alignment wrapText="1"/>
    </xf>
    <xf numFmtId="0" fontId="31" fillId="0" borderId="0" xfId="0" applyFont="1" applyBorder="1" applyAlignment="1">
      <alignment horizontal="right" vertical="top"/>
    </xf>
    <xf numFmtId="0" fontId="16" fillId="0" borderId="0" xfId="0" applyFont="1" applyBorder="1" applyAlignment="1">
      <alignment horizontal="center" vertical="top"/>
    </xf>
    <xf numFmtId="0" fontId="2" fillId="5" borderId="4" xfId="0" applyFont="1" applyFill="1" applyBorder="1" applyAlignment="1">
      <alignment horizontal="center" vertical="center"/>
    </xf>
    <xf numFmtId="0" fontId="2" fillId="5" borderId="4" xfId="0" applyFont="1" applyFill="1" applyBorder="1" applyAlignment="1">
      <alignment horizontal="center" vertical="center" wrapText="1"/>
    </xf>
    <xf numFmtId="0" fontId="2" fillId="5" borderId="11" xfId="0" applyFont="1" applyFill="1" applyBorder="1" applyAlignment="1">
      <alignment horizontal="center" vertical="center"/>
    </xf>
    <xf numFmtId="0" fontId="4" fillId="5" borderId="4" xfId="0" applyFont="1" applyFill="1" applyBorder="1" applyAlignment="1">
      <alignment horizontal="center"/>
    </xf>
    <xf numFmtId="0" fontId="12" fillId="0" borderId="0" xfId="0" applyFont="1" applyBorder="1" applyAlignment="1"/>
    <xf numFmtId="2" fontId="1" fillId="0" borderId="4" xfId="0" applyNumberFormat="1" applyFont="1" applyBorder="1" applyAlignment="1">
      <alignment horizontal="center" vertical="top"/>
    </xf>
    <xf numFmtId="0" fontId="1" fillId="0" borderId="4" xfId="0" applyNumberFormat="1" applyFont="1" applyBorder="1" applyAlignment="1">
      <alignment horizontal="center" vertical="top"/>
    </xf>
    <xf numFmtId="0" fontId="30" fillId="5" borderId="5" xfId="0" applyFont="1" applyFill="1" applyBorder="1" applyAlignment="1">
      <alignment horizontal="center" vertical="center" wrapText="1"/>
    </xf>
    <xf numFmtId="0" fontId="1" fillId="0" borderId="13" xfId="0" applyFont="1" applyBorder="1" applyAlignment="1">
      <alignment horizontal="center" vertical="center"/>
    </xf>
    <xf numFmtId="0" fontId="6" fillId="0" borderId="0" xfId="0" applyFont="1" applyAlignment="1"/>
    <xf numFmtId="0" fontId="29" fillId="0" borderId="0" xfId="0" applyFont="1" applyAlignment="1">
      <alignment horizontal="center" vertical="top"/>
    </xf>
    <xf numFmtId="0" fontId="29" fillId="0" borderId="0" xfId="0" applyFont="1" applyBorder="1" applyAlignment="1">
      <alignment vertical="top"/>
    </xf>
    <xf numFmtId="0" fontId="6" fillId="0" borderId="0" xfId="0" applyFont="1" applyBorder="1" applyAlignment="1"/>
    <xf numFmtId="0" fontId="10" fillId="0" borderId="0" xfId="0" applyFont="1"/>
    <xf numFmtId="0" fontId="6" fillId="0" borderId="11" xfId="0" applyFont="1" applyBorder="1" applyAlignment="1"/>
    <xf numFmtId="0" fontId="2" fillId="0" borderId="0" xfId="0" applyFont="1" applyAlignment="1">
      <alignment horizontal="left"/>
    </xf>
    <xf numFmtId="0" fontId="7" fillId="0" borderId="0" xfId="0" applyFont="1" applyFill="1" applyBorder="1" applyAlignment="1">
      <alignment horizontal="center" vertical="top"/>
    </xf>
    <xf numFmtId="0" fontId="24" fillId="5" borderId="10" xfId="0" applyFont="1" applyFill="1" applyBorder="1" applyAlignment="1">
      <alignment vertical="center"/>
    </xf>
    <xf numFmtId="0" fontId="16" fillId="5" borderId="5" xfId="0" applyFont="1" applyFill="1" applyBorder="1" applyAlignment="1">
      <alignment vertical="center"/>
    </xf>
    <xf numFmtId="0" fontId="16" fillId="0" borderId="0" xfId="0" applyFont="1" applyAlignment="1">
      <alignment vertical="center"/>
    </xf>
    <xf numFmtId="0" fontId="16" fillId="0" borderId="0" xfId="0" applyFont="1" applyFill="1" applyBorder="1" applyAlignment="1">
      <alignment horizontal="center"/>
    </xf>
    <xf numFmtId="0" fontId="4" fillId="5" borderId="4"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7" fillId="0" borderId="0" xfId="0" applyFont="1" applyAlignment="1">
      <alignment horizontal="center" vertical="center"/>
    </xf>
    <xf numFmtId="0" fontId="30" fillId="5" borderId="4" xfId="0" applyFont="1" applyFill="1" applyBorder="1" applyAlignment="1">
      <alignment horizontal="center" vertical="center" wrapText="1"/>
    </xf>
    <xf numFmtId="0" fontId="4" fillId="0" borderId="0" xfId="0" applyFont="1" applyFill="1" applyBorder="1" applyAlignment="1">
      <alignment horizontal="center" vertical="center"/>
    </xf>
    <xf numFmtId="0" fontId="30" fillId="0" borderId="0" xfId="0" applyFont="1" applyAlignment="1">
      <alignment horizontal="center" vertical="center"/>
    </xf>
    <xf numFmtId="0" fontId="4" fillId="0" borderId="0" xfId="0" applyFont="1" applyAlignment="1">
      <alignment horizontal="center" vertical="center"/>
    </xf>
    <xf numFmtId="0" fontId="6" fillId="0" borderId="0" xfId="0" applyFont="1" applyBorder="1" applyAlignment="1">
      <alignment vertical="top"/>
    </xf>
    <xf numFmtId="0" fontId="7" fillId="5" borderId="9" xfId="0" applyFont="1" applyFill="1" applyBorder="1" applyAlignment="1">
      <alignment wrapText="1"/>
    </xf>
    <xf numFmtId="0" fontId="7" fillId="5" borderId="8" xfId="0" applyFont="1" applyFill="1" applyBorder="1" applyAlignment="1">
      <alignment vertical="top"/>
    </xf>
    <xf numFmtId="0" fontId="16" fillId="0" borderId="0" xfId="0" applyFont="1" applyFill="1" applyBorder="1" applyAlignment="1"/>
    <xf numFmtId="0" fontId="4" fillId="5" borderId="1" xfId="0" applyFont="1" applyFill="1" applyBorder="1" applyAlignment="1">
      <alignment horizontal="center" vertical="center" wrapText="1"/>
    </xf>
    <xf numFmtId="0" fontId="6" fillId="0" borderId="0" xfId="0" applyFont="1" applyBorder="1" applyAlignment="1">
      <alignment vertical="top" wrapText="1"/>
    </xf>
    <xf numFmtId="0" fontId="6" fillId="0" borderId="0" xfId="0" applyFont="1" applyFill="1" applyBorder="1" applyAlignment="1">
      <alignment vertical="top" wrapText="1"/>
    </xf>
    <xf numFmtId="0" fontId="16" fillId="0" borderId="0" xfId="0" applyFont="1" applyFill="1" applyBorder="1" applyAlignment="1">
      <alignment wrapText="1"/>
    </xf>
    <xf numFmtId="0" fontId="7" fillId="0" borderId="0" xfId="0" applyFont="1" applyBorder="1" applyAlignment="1">
      <alignment horizontal="center" vertical="top"/>
    </xf>
    <xf numFmtId="0" fontId="5" fillId="0" borderId="0" xfId="0" applyFont="1" applyFill="1" applyBorder="1" applyAlignment="1">
      <alignment horizontal="center"/>
    </xf>
    <xf numFmtId="0" fontId="7" fillId="0" borderId="0" xfId="0" applyFont="1" applyBorder="1" applyAlignment="1">
      <alignment horizontal="center"/>
    </xf>
    <xf numFmtId="0" fontId="6" fillId="0" borderId="4" xfId="0" applyFont="1" applyBorder="1" applyAlignment="1">
      <alignment horizontal="center"/>
    </xf>
    <xf numFmtId="0" fontId="5" fillId="0" borderId="0" xfId="0" applyFont="1" applyBorder="1" applyAlignment="1">
      <alignment horizontal="left"/>
    </xf>
    <xf numFmtId="0" fontId="16" fillId="0" borderId="0" xfId="0" applyFont="1" applyFill="1" applyBorder="1" applyAlignment="1">
      <alignment horizontal="left" wrapText="1"/>
    </xf>
    <xf numFmtId="0" fontId="7" fillId="0" borderId="17" xfId="0" applyFont="1" applyBorder="1" applyAlignment="1">
      <alignment vertical="top"/>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wrapText="1"/>
    </xf>
    <xf numFmtId="0" fontId="2" fillId="0" borderId="0" xfId="0" applyFont="1" applyBorder="1" applyAlignment="1">
      <alignment vertical="center"/>
    </xf>
    <xf numFmtId="0" fontId="5" fillId="0" borderId="16" xfId="0" applyFont="1" applyFill="1" applyBorder="1" applyAlignment="1">
      <alignment horizontal="center" vertical="center" wrapText="1"/>
    </xf>
    <xf numFmtId="0" fontId="5" fillId="0" borderId="0" xfId="0" applyFont="1" applyFill="1" applyBorder="1" applyAlignment="1">
      <alignment wrapText="1"/>
    </xf>
    <xf numFmtId="0" fontId="12" fillId="0" borderId="0" xfId="0" applyFont="1" applyFill="1" applyBorder="1" applyAlignment="1">
      <alignment horizontal="left"/>
    </xf>
    <xf numFmtId="0" fontId="5" fillId="0" borderId="0" xfId="0" applyFont="1" applyFill="1" applyBorder="1" applyAlignment="1"/>
    <xf numFmtId="0" fontId="16" fillId="0" borderId="0" xfId="0" applyFont="1" applyBorder="1" applyAlignment="1">
      <alignment vertical="top"/>
    </xf>
    <xf numFmtId="0" fontId="38" fillId="5" borderId="13" xfId="0" applyFont="1" applyFill="1" applyBorder="1" applyAlignment="1">
      <alignment horizontal="center" vertical="center" wrapText="1"/>
    </xf>
    <xf numFmtId="0" fontId="38" fillId="5" borderId="5" xfId="0" applyFont="1" applyFill="1" applyBorder="1" applyAlignment="1">
      <alignment horizontal="center" vertical="center" wrapText="1"/>
    </xf>
    <xf numFmtId="0" fontId="21" fillId="0" borderId="0" xfId="0" applyFont="1" applyAlignment="1">
      <alignment vertical="center"/>
    </xf>
    <xf numFmtId="0" fontId="21" fillId="0" borderId="0" xfId="0" applyFont="1" applyBorder="1" applyAlignment="1">
      <alignment vertical="center"/>
    </xf>
    <xf numFmtId="0" fontId="21" fillId="0" borderId="11" xfId="0" applyFont="1" applyBorder="1" applyAlignment="1">
      <alignment vertical="center"/>
    </xf>
    <xf numFmtId="0" fontId="5" fillId="5" borderId="0" xfId="0" applyFont="1" applyFill="1" applyAlignment="1">
      <alignment horizontal="center" vertical="center"/>
    </xf>
    <xf numFmtId="0" fontId="43" fillId="0" borderId="0" xfId="0" applyFont="1" applyAlignment="1">
      <alignment horizontal="center" vertical="center"/>
    </xf>
    <xf numFmtId="0" fontId="0" fillId="0" borderId="0" xfId="0" applyAlignment="1">
      <alignment horizontal="center" vertical="center"/>
    </xf>
    <xf numFmtId="0" fontId="44" fillId="0" borderId="0" xfId="0" applyFont="1" applyAlignment="1">
      <alignment horizontal="center" vertical="center"/>
    </xf>
    <xf numFmtId="0" fontId="6" fillId="5" borderId="2" xfId="0" applyFont="1" applyFill="1" applyBorder="1" applyAlignment="1">
      <alignment vertical="center"/>
    </xf>
    <xf numFmtId="0" fontId="36" fillId="5" borderId="2" xfId="0" applyFont="1" applyFill="1" applyBorder="1" applyAlignment="1">
      <alignment vertical="center"/>
    </xf>
    <xf numFmtId="0" fontId="35" fillId="5" borderId="2" xfId="0" applyFont="1" applyFill="1" applyBorder="1" applyAlignment="1">
      <alignment vertical="center"/>
    </xf>
    <xf numFmtId="0" fontId="35" fillId="5" borderId="3" xfId="0" applyFont="1" applyFill="1" applyBorder="1" applyAlignment="1">
      <alignment vertical="center"/>
    </xf>
    <xf numFmtId="0" fontId="16" fillId="0" borderId="0" xfId="0" applyFont="1" applyFill="1" applyBorder="1" applyAlignment="1">
      <alignment horizontal="center"/>
    </xf>
    <xf numFmtId="0" fontId="5" fillId="0" borderId="0" xfId="0" applyFont="1" applyBorder="1" applyAlignment="1">
      <alignment horizontal="right"/>
    </xf>
    <xf numFmtId="0" fontId="6" fillId="0" borderId="4" xfId="0" applyFont="1" applyBorder="1" applyAlignment="1">
      <alignment horizontal="center" vertical="center"/>
    </xf>
    <xf numFmtId="0" fontId="16" fillId="0" borderId="0" xfId="0" applyFont="1" applyAlignment="1">
      <alignment horizontal="center" vertical="center"/>
    </xf>
    <xf numFmtId="0" fontId="46" fillId="0" borderId="0" xfId="0" applyNumberFormat="1" applyFont="1" applyFill="1" applyBorder="1" applyAlignment="1">
      <alignment horizontal="center" vertical="center" wrapText="1"/>
    </xf>
    <xf numFmtId="0" fontId="16" fillId="0" borderId="0" xfId="0" applyFont="1" applyAlignment="1">
      <alignment horizontal="left"/>
    </xf>
    <xf numFmtId="0" fontId="6" fillId="0" borderId="17" xfId="0" applyFont="1" applyBorder="1"/>
    <xf numFmtId="0" fontId="16" fillId="5" borderId="4" xfId="0" applyFont="1" applyFill="1" applyBorder="1" applyAlignment="1">
      <alignment horizontal="center" vertical="center"/>
    </xf>
    <xf numFmtId="0" fontId="36" fillId="5" borderId="4" xfId="0" applyFont="1" applyFill="1" applyBorder="1" applyAlignment="1">
      <alignment vertical="center"/>
    </xf>
    <xf numFmtId="0" fontId="6" fillId="0" borderId="19" xfId="0" applyFont="1" applyBorder="1"/>
    <xf numFmtId="0" fontId="6" fillId="0" borderId="4" xfId="0" applyFont="1" applyBorder="1" applyAlignment="1">
      <alignment horizontal="left" vertical="center"/>
    </xf>
    <xf numFmtId="0" fontId="6" fillId="0" borderId="17" xfId="0" applyFont="1" applyBorder="1" applyAlignment="1"/>
    <xf numFmtId="0" fontId="26" fillId="0" borderId="0" xfId="0" applyFont="1" applyFill="1" applyBorder="1" applyAlignment="1"/>
    <xf numFmtId="0" fontId="46" fillId="0" borderId="0" xfId="0" applyFont="1" applyFill="1" applyBorder="1" applyAlignment="1"/>
    <xf numFmtId="0" fontId="21" fillId="0" borderId="0" xfId="0" applyNumberFormat="1" applyFont="1" applyFill="1" applyBorder="1" applyAlignment="1">
      <alignment wrapText="1"/>
    </xf>
    <xf numFmtId="0" fontId="26" fillId="0" borderId="0" xfId="0" applyFont="1" applyFill="1" applyBorder="1" applyAlignment="1">
      <alignment horizontal="left"/>
    </xf>
    <xf numFmtId="0" fontId="2" fillId="5" borderId="0" xfId="0" applyFont="1" applyFill="1" applyBorder="1" applyAlignment="1">
      <alignment horizontal="center" vertical="center" wrapText="1"/>
    </xf>
    <xf numFmtId="0" fontId="2" fillId="0" borderId="0" xfId="0" applyFont="1" applyBorder="1" applyAlignment="1">
      <alignment horizontal="center" vertical="center"/>
    </xf>
    <xf numFmtId="0" fontId="2" fillId="5" borderId="4" xfId="0" applyFont="1" applyFill="1" applyBorder="1" applyAlignment="1">
      <alignment horizontal="center" vertical="center"/>
    </xf>
    <xf numFmtId="0" fontId="9" fillId="0" borderId="0" xfId="0" applyFont="1" applyFill="1" applyBorder="1" applyAlignment="1">
      <alignment wrapText="1"/>
    </xf>
    <xf numFmtId="0" fontId="15" fillId="0" borderId="16" xfId="0" applyFont="1" applyFill="1" applyBorder="1" applyAlignment="1">
      <alignment wrapText="1"/>
    </xf>
    <xf numFmtId="0" fontId="26" fillId="0" borderId="0" xfId="0" applyNumberFormat="1" applyFont="1" applyFill="1" applyBorder="1" applyAlignment="1">
      <alignment horizontal="right" wrapText="1"/>
    </xf>
    <xf numFmtId="0" fontId="21" fillId="0" borderId="0" xfId="0" applyFont="1"/>
    <xf numFmtId="0" fontId="22" fillId="0" borderId="0" xfId="0" applyFont="1" applyBorder="1"/>
    <xf numFmtId="0" fontId="22" fillId="0" borderId="0" xfId="0" applyFont="1"/>
    <xf numFmtId="0" fontId="22" fillId="0" borderId="0" xfId="0" applyFont="1" applyAlignment="1">
      <alignment horizontal="center" vertical="top"/>
    </xf>
    <xf numFmtId="0" fontId="23" fillId="0" borderId="0" xfId="0" applyFont="1" applyBorder="1" applyAlignment="1">
      <alignment horizontal="right"/>
    </xf>
    <xf numFmtId="0" fontId="23" fillId="0" borderId="0" xfId="0" applyFont="1" applyBorder="1" applyAlignment="1"/>
    <xf numFmtId="0" fontId="21" fillId="0" borderId="0" xfId="0" applyFont="1" applyAlignment="1">
      <alignment horizontal="center" vertical="top"/>
    </xf>
    <xf numFmtId="0" fontId="37" fillId="0" borderId="0" xfId="0" applyFont="1" applyFill="1" applyBorder="1" applyAlignment="1">
      <alignment horizontal="center" vertical="center" wrapText="1"/>
    </xf>
    <xf numFmtId="0" fontId="38" fillId="4" borderId="13" xfId="0" applyFont="1" applyFill="1" applyBorder="1" applyAlignment="1">
      <alignment horizontal="center" vertical="center" wrapText="1"/>
    </xf>
    <xf numFmtId="0" fontId="38" fillId="4" borderId="5"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0" xfId="0" applyFont="1" applyAlignment="1">
      <alignment horizontal="center" vertical="top"/>
    </xf>
    <xf numFmtId="0" fontId="38" fillId="0" borderId="0" xfId="0" applyFont="1"/>
    <xf numFmtId="0" fontId="23" fillId="0" borderId="0" xfId="0" applyFont="1" applyBorder="1" applyAlignment="1">
      <alignment horizontal="center" vertical="center"/>
    </xf>
    <xf numFmtId="0" fontId="23" fillId="0" borderId="0" xfId="0" applyFont="1" applyAlignment="1">
      <alignment horizontal="center" vertical="center"/>
    </xf>
    <xf numFmtId="0" fontId="23" fillId="0" borderId="0" xfId="0" applyFont="1" applyAlignment="1">
      <alignment vertical="center"/>
    </xf>
    <xf numFmtId="0" fontId="23" fillId="0" borderId="4" xfId="0" applyFont="1" applyFill="1" applyBorder="1" applyAlignment="1">
      <alignment horizontal="center" vertical="top"/>
    </xf>
    <xf numFmtId="0" fontId="23" fillId="0" borderId="1" xfId="0" applyFont="1" applyFill="1" applyBorder="1" applyAlignment="1">
      <alignment horizontal="center" vertical="top"/>
    </xf>
    <xf numFmtId="0" fontId="13" fillId="0" borderId="0" xfId="0" applyFont="1" applyBorder="1"/>
    <xf numFmtId="0" fontId="13" fillId="0" borderId="0" xfId="0" applyFont="1" applyAlignment="1">
      <alignment horizontal="center" vertical="top"/>
    </xf>
    <xf numFmtId="0" fontId="13" fillId="0" borderId="0" xfId="0" applyFont="1"/>
    <xf numFmtId="0" fontId="23" fillId="0" borderId="13" xfId="0" applyFont="1" applyFill="1" applyBorder="1" applyAlignment="1">
      <alignment horizontal="center" vertical="top"/>
    </xf>
    <xf numFmtId="0" fontId="23" fillId="0" borderId="14" xfId="0" applyFont="1" applyFill="1" applyBorder="1" applyAlignment="1">
      <alignment horizontal="center" vertical="top"/>
    </xf>
    <xf numFmtId="0" fontId="23" fillId="0" borderId="15" xfId="0" applyFont="1" applyFill="1" applyBorder="1" applyAlignment="1">
      <alignment horizontal="center" vertical="top"/>
    </xf>
    <xf numFmtId="0" fontId="22" fillId="0" borderId="0" xfId="0" applyFont="1" applyAlignment="1">
      <alignment horizontal="center"/>
    </xf>
    <xf numFmtId="0" fontId="42" fillId="0" borderId="16" xfId="0" applyFont="1" applyBorder="1" applyAlignment="1"/>
    <xf numFmtId="0" fontId="37" fillId="4" borderId="0" xfId="0" applyFont="1" applyFill="1" applyBorder="1" applyAlignment="1">
      <alignment horizontal="center" vertical="center" wrapText="1"/>
    </xf>
    <xf numFmtId="0" fontId="38" fillId="4" borderId="0" xfId="0" applyFont="1" applyFill="1" applyBorder="1" applyAlignment="1">
      <alignment horizontal="center" vertical="center" wrapText="1"/>
    </xf>
    <xf numFmtId="0" fontId="23" fillId="0" borderId="1" xfId="0" applyFont="1" applyBorder="1" applyAlignment="1">
      <alignment horizontal="center" vertical="top"/>
    </xf>
    <xf numFmtId="0" fontId="23" fillId="0" borderId="4" xfId="0" applyFont="1" applyBorder="1" applyAlignment="1">
      <alignment horizontal="center" vertical="top"/>
    </xf>
    <xf numFmtId="49" fontId="42" fillId="0" borderId="16" xfId="0" applyNumberFormat="1" applyFont="1" applyBorder="1" applyAlignment="1">
      <alignment horizontal="left" vertical="center"/>
    </xf>
    <xf numFmtId="0" fontId="10" fillId="15" borderId="4" xfId="0" applyFont="1" applyFill="1" applyBorder="1" applyAlignment="1">
      <alignment horizontal="center" vertical="center"/>
    </xf>
    <xf numFmtId="0" fontId="5" fillId="6" borderId="13" xfId="0" applyFont="1" applyFill="1" applyBorder="1" applyAlignment="1">
      <alignment horizontal="center" vertical="center"/>
    </xf>
    <xf numFmtId="0" fontId="5" fillId="16" borderId="13" xfId="0" applyFont="1" applyFill="1" applyBorder="1" applyAlignment="1">
      <alignment horizontal="center" vertical="center"/>
    </xf>
    <xf numFmtId="0" fontId="5" fillId="14" borderId="13" xfId="0" applyFont="1" applyFill="1" applyBorder="1" applyAlignment="1">
      <alignment horizontal="center" vertical="center"/>
    </xf>
    <xf numFmtId="0" fontId="5" fillId="6" borderId="4" xfId="0" applyFont="1" applyFill="1" applyBorder="1" applyAlignment="1">
      <alignment horizontal="center" vertical="center"/>
    </xf>
    <xf numFmtId="0" fontId="7" fillId="6" borderId="4" xfId="0" applyFont="1" applyFill="1" applyBorder="1" applyAlignment="1">
      <alignment horizontal="center" vertical="center" wrapText="1"/>
    </xf>
    <xf numFmtId="0" fontId="5" fillId="16" borderId="4" xfId="0" applyFont="1" applyFill="1" applyBorder="1" applyAlignment="1">
      <alignment horizontal="center" vertical="center"/>
    </xf>
    <xf numFmtId="0" fontId="5" fillId="14" borderId="4" xfId="0" applyFont="1" applyFill="1" applyBorder="1" applyAlignment="1">
      <alignment horizontal="center" vertical="center"/>
    </xf>
    <xf numFmtId="0" fontId="7" fillId="14" borderId="4" xfId="0" applyFont="1" applyFill="1" applyBorder="1" applyAlignment="1">
      <alignment horizontal="center" vertical="center"/>
    </xf>
    <xf numFmtId="0" fontId="7" fillId="14" borderId="4" xfId="0" applyFont="1" applyFill="1" applyBorder="1" applyAlignment="1">
      <alignment horizontal="center" vertical="center" wrapText="1"/>
    </xf>
    <xf numFmtId="0" fontId="7" fillId="16" borderId="4" xfId="0" applyFont="1" applyFill="1" applyBorder="1" applyAlignment="1">
      <alignment horizontal="center" vertical="center" wrapText="1"/>
    </xf>
    <xf numFmtId="0" fontId="27" fillId="16" borderId="4" xfId="0" applyFont="1" applyFill="1" applyBorder="1" applyAlignment="1">
      <alignment horizontal="center" vertical="center" wrapText="1"/>
    </xf>
    <xf numFmtId="0" fontId="5" fillId="5" borderId="4" xfId="0" applyFont="1" applyFill="1" applyBorder="1" applyAlignment="1">
      <alignment horizontal="center" vertical="center"/>
    </xf>
    <xf numFmtId="0" fontId="27" fillId="5"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6" fillId="0" borderId="0" xfId="0" applyFont="1" applyBorder="1" applyAlignment="1">
      <alignment horizontal="center"/>
    </xf>
    <xf numFmtId="0" fontId="16" fillId="0" borderId="0" xfId="0" applyFont="1" applyFill="1" applyBorder="1" applyAlignment="1">
      <alignment horizontal="center"/>
    </xf>
    <xf numFmtId="0" fontId="46" fillId="17" borderId="16" xfId="0" applyFont="1" applyFill="1" applyBorder="1" applyAlignment="1"/>
    <xf numFmtId="0" fontId="6" fillId="0" borderId="4" xfId="0" applyFont="1" applyBorder="1" applyAlignment="1">
      <alignment horizontal="center" vertical="top"/>
    </xf>
    <xf numFmtId="0" fontId="6" fillId="0" borderId="4" xfId="0" applyFont="1" applyBorder="1" applyAlignment="1">
      <alignment vertical="top"/>
    </xf>
    <xf numFmtId="0" fontId="1" fillId="0" borderId="4" xfId="0" applyFont="1" applyBorder="1" applyAlignment="1">
      <alignment horizontal="center" vertical="top" wrapText="1"/>
    </xf>
    <xf numFmtId="0" fontId="25" fillId="2" borderId="4" xfId="0" applyFont="1" applyFill="1" applyBorder="1" applyAlignment="1" applyProtection="1">
      <alignment horizontal="center" vertical="center" wrapText="1"/>
      <protection hidden="1"/>
    </xf>
    <xf numFmtId="0" fontId="13" fillId="0" borderId="0" xfId="0" applyFont="1" applyAlignment="1">
      <alignment horizontal="center" vertical="top"/>
    </xf>
    <xf numFmtId="0" fontId="23" fillId="0" borderId="4" xfId="0" applyFont="1" applyBorder="1" applyAlignment="1">
      <alignment horizontal="center" vertical="center"/>
    </xf>
    <xf numFmtId="0" fontId="28" fillId="4" borderId="13" xfId="0" applyFont="1" applyFill="1" applyBorder="1" applyAlignment="1">
      <alignment horizontal="center" vertical="center" wrapText="1"/>
    </xf>
    <xf numFmtId="0" fontId="28" fillId="4" borderId="13" xfId="0" applyFont="1" applyFill="1" applyBorder="1" applyAlignment="1">
      <alignment horizontal="center" vertical="center" textRotation="90" wrapText="1"/>
    </xf>
    <xf numFmtId="0" fontId="6" fillId="0" borderId="0" xfId="0" applyNumberFormat="1" applyFont="1" applyFill="1" applyBorder="1" applyAlignment="1">
      <alignment horizontal="left" vertical="top" wrapText="1"/>
    </xf>
    <xf numFmtId="0" fontId="5" fillId="0" borderId="0" xfId="0" applyNumberFormat="1" applyFont="1" applyFill="1" applyBorder="1" applyAlignment="1">
      <alignment horizontal="center" vertical="center" wrapText="1"/>
    </xf>
    <xf numFmtId="0" fontId="23" fillId="0" borderId="13" xfId="0" applyFont="1" applyFill="1" applyBorder="1" applyAlignment="1">
      <alignment horizontal="center" vertical="top"/>
    </xf>
    <xf numFmtId="0" fontId="23" fillId="0" borderId="4" xfId="0" applyFont="1" applyBorder="1" applyAlignment="1">
      <alignment horizontal="center" vertical="center"/>
    </xf>
    <xf numFmtId="0" fontId="28" fillId="4" borderId="13" xfId="0" applyFont="1" applyFill="1" applyBorder="1" applyAlignment="1">
      <alignment horizontal="center" vertical="center" wrapText="1"/>
    </xf>
    <xf numFmtId="0" fontId="28" fillId="4" borderId="13" xfId="0" applyFont="1" applyFill="1" applyBorder="1" applyAlignment="1">
      <alignment horizontal="center" vertical="center" textRotation="90" wrapText="1"/>
    </xf>
    <xf numFmtId="0" fontId="28" fillId="5" borderId="13" xfId="0" applyFont="1" applyFill="1" applyBorder="1" applyAlignment="1">
      <alignment horizontal="center" vertical="center" wrapText="1"/>
    </xf>
    <xf numFmtId="0" fontId="28" fillId="5" borderId="13" xfId="0" applyFont="1" applyFill="1" applyBorder="1" applyAlignment="1">
      <alignment horizontal="center" vertical="center" textRotation="90" wrapText="1"/>
    </xf>
    <xf numFmtId="0" fontId="13" fillId="0" borderId="4" xfId="0" applyFont="1" applyBorder="1" applyAlignment="1">
      <alignment horizontal="center" vertical="top"/>
    </xf>
    <xf numFmtId="0" fontId="22" fillId="0" borderId="4" xfId="0" applyFont="1" applyBorder="1" applyAlignment="1">
      <alignment horizontal="center" vertical="center"/>
    </xf>
    <xf numFmtId="0" fontId="22" fillId="0" borderId="4" xfId="0" applyFont="1" applyBorder="1" applyAlignment="1">
      <alignment horizontal="left" vertical="center"/>
    </xf>
    <xf numFmtId="0" fontId="5" fillId="0" borderId="0" xfId="0" applyFont="1" applyBorder="1" applyAlignment="1">
      <alignment horizontal="right"/>
    </xf>
    <xf numFmtId="0" fontId="6" fillId="0" borderId="4" xfId="0" applyFont="1" applyBorder="1" applyAlignment="1">
      <alignment horizontal="center" vertical="center"/>
    </xf>
    <xf numFmtId="0" fontId="16" fillId="5" borderId="4" xfId="0" applyFont="1" applyFill="1" applyBorder="1" applyAlignment="1">
      <alignment horizontal="center" vertical="center"/>
    </xf>
    <xf numFmtId="0" fontId="23" fillId="4" borderId="4" xfId="0" applyFont="1" applyFill="1" applyBorder="1" applyAlignment="1">
      <alignment horizontal="center" vertical="center" wrapText="1"/>
    </xf>
    <xf numFmtId="0" fontId="23" fillId="5" borderId="4"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1" fillId="0" borderId="13" xfId="0" applyFont="1" applyBorder="1" applyAlignment="1">
      <alignment horizontal="center" vertical="top" wrapText="1"/>
    </xf>
    <xf numFmtId="0" fontId="2" fillId="5" borderId="4" xfId="0" applyFont="1" applyFill="1" applyBorder="1" applyAlignment="1">
      <alignment horizontal="center" vertical="center" wrapText="1"/>
    </xf>
    <xf numFmtId="0" fontId="1" fillId="0" borderId="4" xfId="0" applyFont="1" applyBorder="1" applyAlignment="1">
      <alignment horizontal="center" vertical="top"/>
    </xf>
    <xf numFmtId="14" fontId="1" fillId="0" borderId="4" xfId="0" applyNumberFormat="1" applyFont="1" applyBorder="1" applyAlignment="1">
      <alignment horizontal="center" vertical="top"/>
    </xf>
    <xf numFmtId="0" fontId="1" fillId="0" borderId="4" xfId="0" applyFont="1" applyBorder="1" applyAlignment="1">
      <alignment vertical="top"/>
    </xf>
    <xf numFmtId="0" fontId="1" fillId="0" borderId="13" xfId="0" applyFont="1" applyBorder="1" applyAlignment="1">
      <alignment horizontal="center" vertical="top"/>
    </xf>
    <xf numFmtId="14" fontId="1" fillId="0" borderId="13" xfId="0" applyNumberFormat="1" applyFont="1" applyBorder="1" applyAlignment="1">
      <alignment horizontal="center" vertical="top"/>
    </xf>
    <xf numFmtId="0" fontId="1" fillId="0" borderId="13" xfId="0" applyFont="1" applyBorder="1" applyAlignment="1">
      <alignment horizontal="left" vertical="top" wrapText="1"/>
    </xf>
    <xf numFmtId="0" fontId="1" fillId="0" borderId="4" xfId="0" applyFont="1" applyBorder="1" applyAlignment="1">
      <alignment horizontal="left" vertical="top" wrapText="1"/>
    </xf>
    <xf numFmtId="0" fontId="1" fillId="0" borderId="4" xfId="0" applyFont="1" applyBorder="1" applyAlignment="1">
      <alignment vertical="top" wrapText="1"/>
    </xf>
    <xf numFmtId="0" fontId="1" fillId="0" borderId="0" xfId="0" applyFont="1" applyFill="1" applyBorder="1" applyAlignment="1">
      <alignment horizontal="center" vertical="center"/>
    </xf>
    <xf numFmtId="0" fontId="1" fillId="0" borderId="0" xfId="0" applyFont="1" applyAlignment="1">
      <alignment horizontal="center" vertical="center"/>
    </xf>
    <xf numFmtId="0" fontId="2" fillId="0" borderId="0" xfId="0" applyFont="1" applyFill="1" applyBorder="1" applyAlignment="1"/>
    <xf numFmtId="0" fontId="2" fillId="12" borderId="4" xfId="0" applyNumberFormat="1" applyFont="1" applyFill="1" applyBorder="1" applyAlignment="1">
      <alignment horizontal="center" vertical="center" wrapText="1"/>
    </xf>
    <xf numFmtId="0" fontId="1" fillId="0" borderId="0" xfId="0" applyFont="1" applyBorder="1" applyAlignment="1">
      <alignment vertical="top"/>
    </xf>
    <xf numFmtId="0" fontId="1" fillId="0" borderId="0" xfId="0" applyFont="1" applyFill="1" applyBorder="1" applyAlignment="1">
      <alignment wrapText="1"/>
    </xf>
    <xf numFmtId="0" fontId="1" fillId="0" borderId="0" xfId="0" applyFont="1" applyAlignment="1">
      <alignment horizontal="center" vertical="top"/>
    </xf>
    <xf numFmtId="0" fontId="2" fillId="10" borderId="4" xfId="0" applyNumberFormat="1" applyFont="1" applyFill="1" applyBorder="1" applyAlignment="1">
      <alignment horizontal="center" vertical="center" wrapText="1"/>
    </xf>
    <xf numFmtId="0" fontId="2" fillId="14" borderId="4" xfId="0" applyNumberFormat="1" applyFont="1" applyFill="1" applyBorder="1" applyAlignment="1">
      <alignment horizontal="center" vertical="center" wrapText="1"/>
    </xf>
    <xf numFmtId="0" fontId="2" fillId="14" borderId="4" xfId="0" applyNumberFormat="1" applyFont="1" applyFill="1" applyBorder="1" applyAlignment="1">
      <alignment horizontal="center" vertical="center"/>
    </xf>
    <xf numFmtId="0" fontId="2" fillId="11" borderId="4"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16" fillId="0" borderId="0" xfId="0" applyFont="1" applyFill="1" applyBorder="1" applyAlignment="1">
      <alignment horizontal="left"/>
    </xf>
    <xf numFmtId="0" fontId="6" fillId="0" borderId="0" xfId="0" applyFont="1" applyFill="1" applyBorder="1" applyAlignment="1">
      <alignment horizontal="left"/>
    </xf>
    <xf numFmtId="0" fontId="2" fillId="14" borderId="5" xfId="0" applyFont="1" applyFill="1" applyBorder="1" applyAlignment="1">
      <alignment horizontal="center" vertical="center" wrapText="1"/>
    </xf>
    <xf numFmtId="0" fontId="2" fillId="14" borderId="6" xfId="0" applyFont="1" applyFill="1" applyBorder="1" applyAlignment="1">
      <alignment horizontal="center" vertical="center" wrapText="1"/>
    </xf>
    <xf numFmtId="0" fontId="2" fillId="14" borderId="7"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5" fillId="0" borderId="11" xfId="0" applyFont="1" applyBorder="1" applyAlignment="1">
      <alignment horizontal="right" vertical="center"/>
    </xf>
    <xf numFmtId="0" fontId="1" fillId="0" borderId="6" xfId="0" applyFont="1" applyFill="1" applyBorder="1" applyAlignment="1">
      <alignment horizontal="left" vertical="top"/>
    </xf>
    <xf numFmtId="0" fontId="22" fillId="0" borderId="0" xfId="0" applyFont="1" applyFill="1" applyBorder="1" applyAlignment="1">
      <alignment horizontal="left" vertical="top" wrapText="1"/>
    </xf>
    <xf numFmtId="0" fontId="52" fillId="0" borderId="11" xfId="0" applyFont="1" applyFill="1" applyBorder="1" applyAlignment="1">
      <alignment horizontal="right" vertical="top" wrapText="1"/>
    </xf>
    <xf numFmtId="0" fontId="22" fillId="0" borderId="0" xfId="0" applyFont="1" applyBorder="1" applyAlignment="1">
      <alignment horizontal="left"/>
    </xf>
    <xf numFmtId="0" fontId="22" fillId="0" borderId="0" xfId="0" applyFont="1" applyBorder="1" applyAlignment="1">
      <alignment horizontal="center" vertical="top" wrapText="1"/>
    </xf>
    <xf numFmtId="0" fontId="41"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0" fontId="1" fillId="0" borderId="1" xfId="0" applyNumberFormat="1" applyFont="1" applyFill="1" applyBorder="1" applyAlignment="1">
      <alignment horizontal="left" vertical="top" wrapText="1"/>
    </xf>
    <xf numFmtId="0" fontId="1" fillId="0" borderId="2" xfId="0" applyNumberFormat="1" applyFont="1" applyFill="1" applyBorder="1" applyAlignment="1">
      <alignment horizontal="left" vertical="top" wrapText="1"/>
    </xf>
    <xf numFmtId="0" fontId="1" fillId="0" borderId="3" xfId="0" applyNumberFormat="1" applyFont="1" applyFill="1" applyBorder="1" applyAlignment="1">
      <alignment horizontal="left" vertical="top" wrapText="1"/>
    </xf>
    <xf numFmtId="0" fontId="7" fillId="0" borderId="0" xfId="0" applyFont="1" applyFill="1" applyBorder="1" applyAlignment="1">
      <alignment horizontal="center" vertical="top"/>
    </xf>
    <xf numFmtId="0" fontId="50" fillId="0" borderId="0" xfId="0" applyFont="1" applyFill="1" applyBorder="1" applyAlignment="1">
      <alignment horizontal="left" vertical="top" wrapText="1"/>
    </xf>
    <xf numFmtId="0" fontId="2" fillId="5" borderId="4" xfId="0" applyFont="1" applyFill="1" applyBorder="1" applyAlignment="1">
      <alignment horizontal="center" vertical="center" wrapText="1"/>
    </xf>
    <xf numFmtId="0" fontId="30" fillId="5" borderId="4" xfId="0" applyFont="1" applyFill="1" applyBorder="1" applyAlignment="1">
      <alignment horizontal="center" vertical="center" wrapText="1"/>
    </xf>
    <xf numFmtId="0" fontId="9" fillId="0" borderId="1" xfId="0" applyNumberFormat="1" applyFont="1" applyFill="1" applyBorder="1" applyAlignment="1">
      <alignment horizontal="left" vertical="top" wrapText="1"/>
    </xf>
    <xf numFmtId="0" fontId="22" fillId="0" borderId="0" xfId="0" applyFont="1" applyBorder="1" applyAlignment="1">
      <alignment horizontal="center" vertical="top"/>
    </xf>
    <xf numFmtId="0" fontId="22" fillId="0" borderId="0" xfId="0" applyFont="1" applyBorder="1" applyAlignment="1">
      <alignment horizontal="center" vertical="center" wrapText="1"/>
    </xf>
    <xf numFmtId="0" fontId="22" fillId="0" borderId="0" xfId="0" applyFont="1" applyBorder="1" applyAlignment="1">
      <alignment horizontal="center" wrapText="1"/>
    </xf>
    <xf numFmtId="0" fontId="22" fillId="0" borderId="11" xfId="0" applyFont="1" applyBorder="1" applyAlignment="1">
      <alignment horizontal="center" wrapText="1"/>
    </xf>
    <xf numFmtId="0" fontId="9" fillId="14" borderId="10" xfId="0" applyFont="1" applyFill="1" applyBorder="1" applyAlignment="1">
      <alignment horizontal="center" vertical="top" wrapText="1"/>
    </xf>
    <xf numFmtId="0" fontId="9" fillId="14" borderId="11" xfId="0" applyFont="1" applyFill="1" applyBorder="1" applyAlignment="1">
      <alignment horizontal="center" vertical="top" wrapText="1"/>
    </xf>
    <xf numFmtId="0" fontId="9" fillId="14" borderId="12" xfId="0" applyFont="1" applyFill="1" applyBorder="1" applyAlignment="1">
      <alignment horizontal="center" vertical="top" wrapText="1"/>
    </xf>
    <xf numFmtId="0" fontId="16" fillId="0" borderId="0" xfId="0" applyFont="1" applyFill="1" applyBorder="1" applyAlignment="1">
      <alignment horizontal="center"/>
    </xf>
    <xf numFmtId="0" fontId="6" fillId="0" borderId="0" xfId="0" applyFont="1" applyBorder="1" applyAlignment="1">
      <alignment horizontal="left" vertical="top" wrapText="1"/>
    </xf>
    <xf numFmtId="0" fontId="15" fillId="0" borderId="0" xfId="0" applyFont="1" applyBorder="1" applyAlignment="1">
      <alignment horizontal="left"/>
    </xf>
    <xf numFmtId="0" fontId="6" fillId="0" borderId="0" xfId="0" applyFont="1" applyBorder="1" applyAlignment="1">
      <alignment horizontal="center"/>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2" fillId="12" borderId="5" xfId="0" applyFont="1" applyFill="1" applyBorder="1" applyAlignment="1">
      <alignment horizontal="center" vertical="center" wrapText="1"/>
    </xf>
    <xf numFmtId="0" fontId="2" fillId="12" borderId="6" xfId="0" applyFont="1" applyFill="1" applyBorder="1" applyAlignment="1">
      <alignment horizontal="center" vertical="center" wrapText="1"/>
    </xf>
    <xf numFmtId="0" fontId="2" fillId="12" borderId="7" xfId="0" applyFont="1" applyFill="1" applyBorder="1" applyAlignment="1">
      <alignment horizontal="center" vertical="center" wrapText="1"/>
    </xf>
    <xf numFmtId="0" fontId="1" fillId="0" borderId="13" xfId="0" applyFont="1" applyBorder="1" applyAlignment="1">
      <alignment horizontal="center" vertical="center"/>
    </xf>
    <xf numFmtId="0" fontId="1" fillId="0" borderId="15" xfId="0" applyFont="1" applyBorder="1" applyAlignment="1">
      <alignment horizontal="center" vertical="center"/>
    </xf>
    <xf numFmtId="0" fontId="9" fillId="12" borderId="10" xfId="0" applyFont="1" applyFill="1" applyBorder="1" applyAlignment="1">
      <alignment horizontal="center" vertical="center" wrapText="1"/>
    </xf>
    <xf numFmtId="0" fontId="9" fillId="12" borderId="11" xfId="0" applyFont="1" applyFill="1" applyBorder="1" applyAlignment="1">
      <alignment horizontal="center" vertical="center" wrapText="1"/>
    </xf>
    <xf numFmtId="0" fontId="9" fillId="12" borderId="12" xfId="0" applyFont="1" applyFill="1" applyBorder="1" applyAlignment="1">
      <alignment horizontal="center" vertical="center" wrapText="1"/>
    </xf>
    <xf numFmtId="0" fontId="6" fillId="0" borderId="0" xfId="0" applyFont="1" applyBorder="1" applyAlignment="1">
      <alignment horizontal="left" vertical="top"/>
    </xf>
    <xf numFmtId="0" fontId="2" fillId="10" borderId="5" xfId="0" applyFont="1" applyFill="1" applyBorder="1" applyAlignment="1">
      <alignment horizontal="center" vertical="center" wrapText="1"/>
    </xf>
    <xf numFmtId="0" fontId="2" fillId="10" borderId="6" xfId="0" applyFont="1" applyFill="1" applyBorder="1" applyAlignment="1">
      <alignment horizontal="center" vertical="center" wrapText="1"/>
    </xf>
    <xf numFmtId="0" fontId="2" fillId="10" borderId="7" xfId="0" applyFont="1" applyFill="1" applyBorder="1" applyAlignment="1">
      <alignment horizontal="center" vertical="center" wrapText="1"/>
    </xf>
    <xf numFmtId="0" fontId="16" fillId="0" borderId="0" xfId="0" applyFont="1" applyBorder="1" applyAlignment="1">
      <alignment horizontal="left" vertical="top" wrapText="1"/>
    </xf>
    <xf numFmtId="0" fontId="5" fillId="0" borderId="0" xfId="0" applyFont="1" applyFill="1" applyBorder="1" applyAlignment="1">
      <alignment horizontal="center" vertical="center"/>
    </xf>
    <xf numFmtId="0" fontId="49" fillId="0" borderId="0" xfId="0" applyFont="1" applyFill="1" applyBorder="1" applyAlignment="1">
      <alignment horizontal="center" vertical="center"/>
    </xf>
    <xf numFmtId="0" fontId="16" fillId="0" borderId="0" xfId="0" applyFont="1" applyFill="1" applyBorder="1" applyAlignment="1">
      <alignment horizontal="left" wrapText="1"/>
    </xf>
    <xf numFmtId="0" fontId="9" fillId="10" borderId="10" xfId="0" applyFont="1" applyFill="1" applyBorder="1" applyAlignment="1">
      <alignment horizontal="center" vertical="center" wrapText="1"/>
    </xf>
    <xf numFmtId="0" fontId="9" fillId="10" borderId="11" xfId="0" applyFont="1" applyFill="1" applyBorder="1" applyAlignment="1">
      <alignment horizontal="center" vertical="center" wrapText="1"/>
    </xf>
    <xf numFmtId="0" fontId="9" fillId="10" borderId="12" xfId="0" applyFont="1" applyFill="1" applyBorder="1" applyAlignment="1">
      <alignment horizontal="center" vertical="center" wrapText="1"/>
    </xf>
    <xf numFmtId="0" fontId="50" fillId="0" borderId="0" xfId="0" applyFont="1" applyBorder="1" applyAlignment="1">
      <alignment horizontal="left" vertical="center"/>
    </xf>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1"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15" fillId="0" borderId="18" xfId="0" applyFont="1" applyFill="1" applyBorder="1" applyAlignment="1">
      <alignment horizontal="center" wrapText="1"/>
    </xf>
    <xf numFmtId="0" fontId="7" fillId="0" borderId="17" xfId="0" applyFont="1" applyBorder="1" applyAlignment="1">
      <alignment horizontal="center"/>
    </xf>
    <xf numFmtId="0" fontId="7" fillId="0" borderId="0" xfId="0" applyFont="1" applyBorder="1" applyAlignment="1">
      <alignment horizontal="center"/>
    </xf>
    <xf numFmtId="0" fontId="7" fillId="5" borderId="8" xfId="0" applyFont="1" applyFill="1" applyBorder="1" applyAlignment="1">
      <alignment horizontal="center" vertical="top"/>
    </xf>
    <xf numFmtId="0" fontId="7" fillId="5" borderId="0" xfId="0" applyFont="1" applyFill="1" applyBorder="1" applyAlignment="1">
      <alignment horizontal="center" vertical="top"/>
    </xf>
    <xf numFmtId="0" fontId="7" fillId="5" borderId="9" xfId="0" applyFont="1" applyFill="1" applyBorder="1" applyAlignment="1">
      <alignment horizontal="center" vertical="top"/>
    </xf>
    <xf numFmtId="0" fontId="5" fillId="0" borderId="0" xfId="0" applyFont="1" applyFill="1" applyBorder="1" applyAlignment="1">
      <alignment horizontal="center"/>
    </xf>
    <xf numFmtId="0" fontId="5" fillId="0" borderId="0" xfId="0" applyNumberFormat="1" applyFont="1" applyFill="1" applyBorder="1" applyAlignment="1">
      <alignment horizontal="left" wrapText="1"/>
    </xf>
    <xf numFmtId="0" fontId="7" fillId="0" borderId="0" xfId="0" applyFont="1" applyBorder="1" applyAlignment="1">
      <alignment horizontal="center" vertical="top"/>
    </xf>
    <xf numFmtId="0" fontId="16" fillId="0" borderId="0" xfId="0" applyNumberFormat="1" applyFont="1" applyFill="1" applyBorder="1" applyAlignment="1">
      <alignment horizontal="left" wrapText="1"/>
    </xf>
    <xf numFmtId="0" fontId="16" fillId="0" borderId="16" xfId="0" applyNumberFormat="1" applyFont="1" applyFill="1" applyBorder="1" applyAlignment="1">
      <alignment horizontal="left" wrapText="1"/>
    </xf>
    <xf numFmtId="0" fontId="5" fillId="0" borderId="16" xfId="0" applyNumberFormat="1" applyFont="1" applyFill="1" applyBorder="1" applyAlignment="1">
      <alignment horizontal="center" wrapText="1"/>
    </xf>
    <xf numFmtId="0" fontId="5" fillId="0" borderId="0" xfId="0" applyFont="1" applyFill="1" applyBorder="1" applyAlignment="1">
      <alignment horizontal="left" wrapText="1"/>
    </xf>
    <xf numFmtId="0" fontId="2" fillId="5" borderId="0" xfId="0" applyFont="1" applyFill="1" applyBorder="1" applyAlignment="1">
      <alignment horizontal="center" vertical="center" wrapText="1"/>
    </xf>
    <xf numFmtId="0" fontId="15" fillId="0" borderId="18" xfId="0" applyNumberFormat="1" applyFont="1" applyFill="1" applyBorder="1" applyAlignment="1">
      <alignment horizontal="left" wrapText="1"/>
    </xf>
    <xf numFmtId="0" fontId="5" fillId="0" borderId="0" xfId="0" applyNumberFormat="1" applyFont="1" applyFill="1" applyBorder="1" applyAlignment="1">
      <alignment horizontal="left" vertical="top" wrapText="1"/>
    </xf>
    <xf numFmtId="0" fontId="9" fillId="0" borderId="16" xfId="0" applyFont="1" applyFill="1" applyBorder="1" applyAlignment="1">
      <alignment horizontal="center" wrapText="1"/>
    </xf>
    <xf numFmtId="0" fontId="9" fillId="0" borderId="18" xfId="0" applyFont="1" applyBorder="1" applyAlignment="1">
      <alignment horizontal="center" vertical="center"/>
    </xf>
    <xf numFmtId="0" fontId="9" fillId="0" borderId="18" xfId="0" applyFont="1" applyBorder="1" applyAlignment="1">
      <alignment horizontal="left" vertical="center"/>
    </xf>
    <xf numFmtId="0" fontId="2" fillId="0" borderId="18" xfId="0" applyFont="1" applyBorder="1" applyAlignment="1">
      <alignment horizontal="center" vertical="center"/>
    </xf>
    <xf numFmtId="0" fontId="9" fillId="0" borderId="16" xfId="0" applyFont="1" applyBorder="1" applyAlignment="1">
      <alignment horizontal="center" vertical="center"/>
    </xf>
    <xf numFmtId="0" fontId="9" fillId="0" borderId="16" xfId="0" applyFont="1" applyBorder="1" applyAlignment="1">
      <alignment horizontal="left" vertical="center"/>
    </xf>
    <xf numFmtId="0" fontId="2" fillId="0" borderId="0" xfId="0" applyFont="1" applyBorder="1" applyAlignment="1">
      <alignment horizontal="center" vertical="center"/>
    </xf>
    <xf numFmtId="0" fontId="2" fillId="5" borderId="0" xfId="0" applyFont="1" applyFill="1" applyBorder="1" applyAlignment="1">
      <alignment horizontal="center" vertical="center"/>
    </xf>
    <xf numFmtId="0" fontId="9" fillId="0" borderId="16" xfId="0" applyFont="1" applyBorder="1" applyAlignment="1">
      <alignment horizontal="left" vertical="center" wrapText="1"/>
    </xf>
    <xf numFmtId="14" fontId="2" fillId="0" borderId="16" xfId="0" applyNumberFormat="1" applyFont="1" applyBorder="1" applyAlignment="1">
      <alignment horizontal="center" vertical="center"/>
    </xf>
    <xf numFmtId="0" fontId="2" fillId="0" borderId="16" xfId="0" applyFont="1" applyBorder="1" applyAlignment="1">
      <alignment horizontal="center" vertical="center"/>
    </xf>
    <xf numFmtId="0" fontId="9" fillId="0" borderId="18" xfId="0" applyFont="1" applyBorder="1" applyAlignment="1">
      <alignment horizontal="left" vertical="center" wrapText="1"/>
    </xf>
    <xf numFmtId="0" fontId="15" fillId="0" borderId="16" xfId="0" applyFont="1" applyFill="1" applyBorder="1" applyAlignment="1">
      <alignment horizontal="left" wrapText="1"/>
    </xf>
    <xf numFmtId="0" fontId="9" fillId="0" borderId="0" xfId="0" applyFont="1" applyFill="1" applyBorder="1" applyAlignment="1">
      <alignment horizontal="center" wrapText="1"/>
    </xf>
    <xf numFmtId="0" fontId="5" fillId="5" borderId="0" xfId="0" applyFont="1" applyFill="1" applyBorder="1" applyAlignment="1">
      <alignment horizontal="center"/>
    </xf>
    <xf numFmtId="0" fontId="5" fillId="0" borderId="0" xfId="0" applyFont="1" applyBorder="1" applyAlignment="1">
      <alignment horizontal="right"/>
    </xf>
    <xf numFmtId="0" fontId="5" fillId="0" borderId="0" xfId="0" applyFont="1" applyBorder="1" applyAlignment="1">
      <alignment horizontal="left"/>
    </xf>
    <xf numFmtId="0" fontId="5" fillId="0" borderId="0" xfId="0" applyFont="1" applyFill="1" applyBorder="1" applyAlignment="1">
      <alignment horizontal="center" vertical="center" wrapText="1"/>
    </xf>
    <xf numFmtId="0" fontId="16" fillId="5" borderId="0" xfId="0" applyFont="1" applyFill="1" applyBorder="1" applyAlignment="1">
      <alignment horizontal="left" vertical="top" wrapText="1"/>
    </xf>
    <xf numFmtId="9" fontId="8" fillId="0" borderId="0" xfId="0" applyNumberFormat="1" applyFont="1" applyFill="1" applyBorder="1" applyAlignment="1">
      <alignment horizontal="center" vertical="center" wrapText="1"/>
    </xf>
    <xf numFmtId="0" fontId="5" fillId="0" borderId="0" xfId="0" applyFont="1" applyFill="1" applyBorder="1" applyAlignment="1" applyProtection="1">
      <alignment horizontal="left" wrapText="1"/>
      <protection hidden="1"/>
    </xf>
    <xf numFmtId="0" fontId="12" fillId="0" borderId="16" xfId="0" applyNumberFormat="1" applyFont="1" applyFill="1" applyBorder="1" applyAlignment="1">
      <alignment horizontal="center"/>
    </xf>
    <xf numFmtId="0" fontId="16" fillId="5" borderId="0" xfId="0" applyFont="1" applyFill="1" applyBorder="1" applyAlignment="1">
      <alignment horizontal="center" vertical="center" wrapText="1"/>
    </xf>
    <xf numFmtId="0" fontId="9" fillId="0" borderId="18" xfId="0" applyFont="1" applyBorder="1" applyAlignment="1">
      <alignment horizontal="center" vertical="center" wrapText="1"/>
    </xf>
    <xf numFmtId="0" fontId="15" fillId="0" borderId="18" xfId="0" applyFont="1" applyFill="1" applyBorder="1" applyAlignment="1">
      <alignment horizontal="left" wrapText="1"/>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8" fillId="5" borderId="1"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32" fillId="5" borderId="1" xfId="0" applyFont="1" applyFill="1" applyBorder="1" applyAlignment="1">
      <alignment horizontal="center" vertical="center"/>
    </xf>
    <xf numFmtId="0" fontId="32" fillId="5" borderId="2" xfId="0" applyFont="1" applyFill="1" applyBorder="1" applyAlignment="1">
      <alignment horizontal="center" vertical="center"/>
    </xf>
    <xf numFmtId="0" fontId="32" fillId="5" borderId="3" xfId="0" applyFont="1" applyFill="1" applyBorder="1" applyAlignment="1">
      <alignment horizontal="center" vertical="center"/>
    </xf>
    <xf numFmtId="14" fontId="2" fillId="5" borderId="10" xfId="0" applyNumberFormat="1" applyFont="1" applyFill="1" applyBorder="1" applyAlignment="1" applyProtection="1">
      <alignment horizontal="center" vertical="center" wrapText="1"/>
      <protection locked="0" hidden="1"/>
    </xf>
    <xf numFmtId="14" fontId="2" fillId="5" borderId="11" xfId="0" applyNumberFormat="1" applyFont="1" applyFill="1" applyBorder="1" applyAlignment="1" applyProtection="1">
      <alignment horizontal="center" vertical="center" wrapText="1"/>
      <protection locked="0" hidden="1"/>
    </xf>
    <xf numFmtId="14" fontId="2" fillId="5" borderId="12" xfId="0" applyNumberFormat="1" applyFont="1" applyFill="1" applyBorder="1" applyAlignment="1" applyProtection="1">
      <alignment horizontal="center" vertical="center" wrapText="1"/>
      <protection locked="0" hidden="1"/>
    </xf>
    <xf numFmtId="0" fontId="9" fillId="0" borderId="16" xfId="0" applyFont="1" applyFill="1" applyBorder="1" applyAlignment="1">
      <alignment horizontal="left" wrapText="1"/>
    </xf>
    <xf numFmtId="0" fontId="9" fillId="0" borderId="18" xfId="0" applyFont="1" applyFill="1" applyBorder="1" applyAlignment="1">
      <alignment horizontal="left" wrapText="1"/>
    </xf>
    <xf numFmtId="0" fontId="15" fillId="0" borderId="0" xfId="0" applyFont="1" applyFill="1" applyBorder="1" applyAlignment="1">
      <alignment horizontal="left" wrapText="1"/>
    </xf>
    <xf numFmtId="0" fontId="5" fillId="0" borderId="0" xfId="0" applyFont="1" applyBorder="1" applyAlignment="1">
      <alignment horizontal="left" vertical="center"/>
    </xf>
    <xf numFmtId="0" fontId="5" fillId="0" borderId="0" xfId="0" applyFont="1" applyBorder="1" applyAlignment="1">
      <alignment horizontal="center"/>
    </xf>
    <xf numFmtId="0" fontId="15" fillId="0" borderId="16" xfId="0" applyNumberFormat="1" applyFont="1" applyFill="1" applyBorder="1" applyAlignment="1">
      <alignment horizontal="left" vertical="top" wrapText="1"/>
    </xf>
    <xf numFmtId="0" fontId="5" fillId="0" borderId="0" xfId="0" applyNumberFormat="1" applyFont="1" applyFill="1" applyBorder="1" applyAlignment="1">
      <alignment horizontal="left"/>
    </xf>
    <xf numFmtId="0" fontId="15" fillId="0" borderId="16" xfId="0" applyNumberFormat="1" applyFont="1" applyFill="1" applyBorder="1" applyAlignment="1">
      <alignment horizontal="center" wrapText="1"/>
    </xf>
    <xf numFmtId="0" fontId="15" fillId="0" borderId="17" xfId="0" applyNumberFormat="1" applyFont="1" applyFill="1" applyBorder="1" applyAlignment="1">
      <alignment horizontal="left" wrapText="1"/>
    </xf>
    <xf numFmtId="0" fontId="7" fillId="5" borderId="10" xfId="0" applyFont="1" applyFill="1" applyBorder="1" applyAlignment="1">
      <alignment horizontal="center"/>
    </xf>
    <xf numFmtId="0" fontId="7" fillId="5" borderId="11" xfId="0" applyFont="1" applyFill="1" applyBorder="1" applyAlignment="1">
      <alignment horizontal="center"/>
    </xf>
    <xf numFmtId="0" fontId="7" fillId="5" borderId="12" xfId="0" applyFont="1" applyFill="1" applyBorder="1" applyAlignment="1">
      <alignment horizontal="center"/>
    </xf>
    <xf numFmtId="0" fontId="11" fillId="0" borderId="0" xfId="0" applyFont="1" applyBorder="1" applyAlignment="1">
      <alignment horizontal="center" vertical="top"/>
    </xf>
    <xf numFmtId="0" fontId="7" fillId="5" borderId="8" xfId="0" applyFont="1" applyFill="1" applyBorder="1" applyAlignment="1">
      <alignment horizontal="center"/>
    </xf>
    <xf numFmtId="0" fontId="7" fillId="5" borderId="0" xfId="0" applyFont="1" applyFill="1" applyBorder="1" applyAlignment="1">
      <alignment horizontal="center"/>
    </xf>
    <xf numFmtId="0" fontId="7" fillId="5" borderId="9" xfId="0" applyFont="1" applyFill="1" applyBorder="1" applyAlignment="1">
      <alignment horizontal="center"/>
    </xf>
    <xf numFmtId="0" fontId="16" fillId="0" borderId="0" xfId="0" applyFont="1" applyBorder="1" applyAlignment="1">
      <alignment horizontal="center" vertical="top"/>
    </xf>
    <xf numFmtId="0" fontId="8" fillId="0" borderId="0" xfId="0" applyFont="1" applyFill="1" applyBorder="1" applyAlignment="1">
      <alignment horizontal="center" vertical="center" wrapText="1"/>
    </xf>
    <xf numFmtId="0" fontId="33" fillId="5"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45" fillId="5" borderId="1" xfId="0" applyFont="1" applyFill="1" applyBorder="1" applyAlignment="1">
      <alignment horizontal="left" vertical="center"/>
    </xf>
    <xf numFmtId="0" fontId="45" fillId="5" borderId="2" xfId="0" applyFont="1" applyFill="1" applyBorder="1" applyAlignment="1">
      <alignment horizontal="left" vertical="center"/>
    </xf>
    <xf numFmtId="0" fontId="36" fillId="5" borderId="2" xfId="0" applyFont="1" applyFill="1" applyBorder="1" applyAlignment="1">
      <alignment horizontal="left" vertical="center"/>
    </xf>
    <xf numFmtId="0" fontId="20" fillId="5" borderId="2" xfId="0" applyFont="1" applyFill="1" applyBorder="1" applyAlignment="1">
      <alignment horizontal="center" vertical="center" wrapText="1"/>
    </xf>
    <xf numFmtId="0" fontId="23" fillId="5" borderId="10" xfId="0" applyFont="1" applyFill="1" applyBorder="1" applyAlignment="1">
      <alignment horizontal="center" vertical="center" wrapText="1"/>
    </xf>
    <xf numFmtId="0" fontId="23" fillId="5" borderId="11" xfId="0" applyFont="1" applyFill="1" applyBorder="1" applyAlignment="1">
      <alignment horizontal="center" vertical="center" wrapText="1"/>
    </xf>
    <xf numFmtId="0" fontId="23" fillId="5" borderId="12" xfId="0" applyFont="1" applyFill="1" applyBorder="1" applyAlignment="1">
      <alignment horizontal="center" vertical="center" wrapText="1"/>
    </xf>
    <xf numFmtId="49" fontId="8" fillId="5" borderId="2" xfId="0" applyNumberFormat="1" applyFont="1" applyFill="1" applyBorder="1" applyAlignment="1">
      <alignment horizontal="left" vertical="center"/>
    </xf>
    <xf numFmtId="49" fontId="8" fillId="5" borderId="3" xfId="0" applyNumberFormat="1" applyFont="1" applyFill="1" applyBorder="1" applyAlignment="1">
      <alignment horizontal="left" vertical="center"/>
    </xf>
    <xf numFmtId="0" fontId="27" fillId="0" borderId="5"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16" fillId="5" borderId="5" xfId="0" applyFont="1" applyFill="1" applyBorder="1" applyAlignment="1">
      <alignment horizontal="center"/>
    </xf>
    <xf numFmtId="0" fontId="16" fillId="5" borderId="6" xfId="0" applyFont="1" applyFill="1" applyBorder="1" applyAlignment="1">
      <alignment horizontal="center"/>
    </xf>
    <xf numFmtId="0" fontId="16" fillId="5" borderId="7" xfId="0" applyFont="1" applyFill="1" applyBorder="1" applyAlignment="1">
      <alignment horizontal="center"/>
    </xf>
    <xf numFmtId="0" fontId="17" fillId="0" borderId="4" xfId="0" applyFont="1" applyFill="1" applyBorder="1" applyAlignment="1">
      <alignment horizontal="center" vertical="center"/>
    </xf>
    <xf numFmtId="9" fontId="18" fillId="0" borderId="4" xfId="0" applyNumberFormat="1" applyFont="1" applyFill="1" applyBorder="1" applyAlignment="1">
      <alignment horizontal="center" vertical="center"/>
    </xf>
    <xf numFmtId="0" fontId="8" fillId="13" borderId="1" xfId="0" applyFont="1" applyFill="1" applyBorder="1" applyAlignment="1">
      <alignment horizontal="center" vertical="top" wrapText="1"/>
    </xf>
    <xf numFmtId="0" fontId="8" fillId="13" borderId="2" xfId="0" applyFont="1" applyFill="1" applyBorder="1" applyAlignment="1">
      <alignment horizontal="center" vertical="top"/>
    </xf>
    <xf numFmtId="0" fontId="8" fillId="13" borderId="3" xfId="0" applyFont="1" applyFill="1" applyBorder="1" applyAlignment="1">
      <alignment horizontal="center" vertical="top"/>
    </xf>
    <xf numFmtId="0" fontId="26" fillId="0" borderId="0" xfId="0" applyFont="1" applyFill="1" applyBorder="1" applyAlignment="1">
      <alignment horizontal="left" vertical="center" wrapText="1"/>
    </xf>
    <xf numFmtId="0" fontId="26" fillId="0" borderId="0" xfId="0" applyFont="1" applyFill="1" applyBorder="1" applyAlignment="1">
      <alignment horizontal="left" vertical="center"/>
    </xf>
    <xf numFmtId="0" fontId="47" fillId="0" borderId="0" xfId="0" applyNumberFormat="1" applyFont="1" applyFill="1" applyBorder="1" applyAlignment="1">
      <alignment horizontal="left" vertical="center" wrapText="1"/>
    </xf>
    <xf numFmtId="0" fontId="20" fillId="13"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23" fillId="8" borderId="4" xfId="0" applyFont="1" applyFill="1" applyBorder="1" applyAlignment="1">
      <alignment horizontal="center" vertical="center" wrapText="1"/>
    </xf>
    <xf numFmtId="0" fontId="13" fillId="0" borderId="4" xfId="0" applyFont="1" applyFill="1" applyBorder="1" applyAlignment="1">
      <alignment horizontal="center" vertical="center"/>
    </xf>
    <xf numFmtId="0" fontId="13" fillId="0" borderId="4" xfId="0" applyFont="1" applyBorder="1" applyAlignment="1">
      <alignment horizontal="center" vertical="center" wrapText="1"/>
    </xf>
    <xf numFmtId="0" fontId="23" fillId="8" borderId="1" xfId="0" applyFont="1" applyFill="1" applyBorder="1" applyAlignment="1">
      <alignment horizontal="center" vertical="center" wrapText="1"/>
    </xf>
    <xf numFmtId="0" fontId="23" fillId="8" borderId="2" xfId="0" applyFont="1" applyFill="1" applyBorder="1" applyAlignment="1">
      <alignment horizontal="center" vertical="center" wrapText="1"/>
    </xf>
    <xf numFmtId="0" fontId="23" fillId="8" borderId="3" xfId="0" applyFont="1" applyFill="1" applyBorder="1" applyAlignment="1">
      <alignment horizontal="center" vertical="center" wrapText="1"/>
    </xf>
    <xf numFmtId="0" fontId="6" fillId="0" borderId="0" xfId="0" applyFont="1" applyBorder="1" applyAlignment="1">
      <alignment horizontal="right" wrapText="1"/>
    </xf>
    <xf numFmtId="0" fontId="16" fillId="0" borderId="1" xfId="0" applyFont="1" applyBorder="1" applyAlignment="1">
      <alignment horizontal="center" vertical="center"/>
    </xf>
    <xf numFmtId="0" fontId="16" fillId="0" borderId="3" xfId="0" applyFont="1" applyBorder="1" applyAlignment="1">
      <alignment horizontal="center" vertical="center"/>
    </xf>
    <xf numFmtId="0" fontId="6" fillId="0" borderId="0" xfId="0" applyFont="1" applyBorder="1" applyAlignment="1">
      <alignment horizontal="right"/>
    </xf>
    <xf numFmtId="0" fontId="6" fillId="0" borderId="9" xfId="0" applyFont="1" applyBorder="1" applyAlignment="1">
      <alignment horizontal="right"/>
    </xf>
    <xf numFmtId="0" fontId="16" fillId="0" borderId="4" xfId="0" applyFont="1" applyBorder="1" applyAlignment="1">
      <alignment horizontal="center" vertical="center"/>
    </xf>
    <xf numFmtId="0" fontId="24" fillId="0"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3" fillId="9" borderId="1" xfId="0" applyFont="1" applyFill="1" applyBorder="1" applyAlignment="1">
      <alignment horizontal="center" vertical="center" wrapText="1"/>
    </xf>
    <xf numFmtId="0" fontId="23" fillId="9" borderId="2" xfId="0" applyFont="1" applyFill="1" applyBorder="1" applyAlignment="1">
      <alignment horizontal="center" vertical="center" wrapText="1"/>
    </xf>
    <xf numFmtId="0" fontId="23" fillId="7" borderId="1" xfId="0" applyFont="1" applyFill="1" applyBorder="1" applyAlignment="1">
      <alignment horizontal="center" vertical="center" wrapText="1"/>
    </xf>
    <xf numFmtId="0" fontId="23" fillId="7" borderId="2" xfId="0" applyFont="1" applyFill="1" applyBorder="1" applyAlignment="1">
      <alignment horizontal="center" vertical="center" wrapText="1"/>
    </xf>
    <xf numFmtId="0" fontId="6" fillId="0" borderId="0" xfId="0" applyFont="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24" fillId="0" borderId="4" xfId="0" applyFont="1" applyBorder="1" applyAlignment="1">
      <alignment horizontal="center" vertical="center"/>
    </xf>
    <xf numFmtId="0" fontId="21" fillId="0" borderId="0" xfId="0" applyFont="1" applyBorder="1" applyAlignment="1">
      <alignment horizontal="left" vertical="center"/>
    </xf>
    <xf numFmtId="0" fontId="21" fillId="0" borderId="0" xfId="0" applyFont="1" applyAlignment="1">
      <alignment horizontal="left" vertical="center"/>
    </xf>
    <xf numFmtId="0" fontId="23" fillId="5" borderId="13" xfId="0" applyFont="1" applyFill="1" applyBorder="1" applyAlignment="1">
      <alignment horizontal="center" vertical="center"/>
    </xf>
    <xf numFmtId="0" fontId="23" fillId="5" borderId="14" xfId="0" applyFont="1" applyFill="1" applyBorder="1" applyAlignment="1">
      <alignment horizontal="center" vertical="center"/>
    </xf>
    <xf numFmtId="0" fontId="23" fillId="5" borderId="15" xfId="0" applyFont="1" applyFill="1" applyBorder="1" applyAlignment="1">
      <alignment horizontal="center" vertical="center"/>
    </xf>
    <xf numFmtId="0" fontId="21" fillId="17" borderId="0" xfId="0" applyFont="1" applyFill="1" applyBorder="1" applyAlignment="1">
      <alignment horizontal="center" vertical="center"/>
    </xf>
    <xf numFmtId="0" fontId="47" fillId="0" borderId="0" xfId="0" applyNumberFormat="1" applyFont="1" applyFill="1" applyBorder="1" applyAlignment="1">
      <alignment horizontal="left" vertical="center"/>
    </xf>
    <xf numFmtId="0" fontId="23" fillId="0" borderId="1" xfId="0" applyFont="1" applyFill="1" applyBorder="1" applyAlignment="1">
      <alignment horizontal="center" vertical="center"/>
    </xf>
    <xf numFmtId="0" fontId="23" fillId="0" borderId="3" xfId="0" applyFont="1" applyFill="1" applyBorder="1" applyAlignment="1">
      <alignment horizontal="center" vertical="center"/>
    </xf>
    <xf numFmtId="0" fontId="13" fillId="0" borderId="1" xfId="0" applyFont="1" applyFill="1" applyBorder="1" applyAlignment="1">
      <alignment horizontal="left" vertical="top" wrapText="1"/>
    </xf>
    <xf numFmtId="0" fontId="13" fillId="0" borderId="2" xfId="0" applyFont="1" applyFill="1" applyBorder="1" applyAlignment="1">
      <alignment horizontal="left" vertical="top" wrapText="1"/>
    </xf>
    <xf numFmtId="0" fontId="13" fillId="0" borderId="3" xfId="0" applyFont="1" applyFill="1" applyBorder="1" applyAlignment="1">
      <alignment horizontal="left" vertical="top" wrapText="1"/>
    </xf>
    <xf numFmtId="0" fontId="34" fillId="5" borderId="1" xfId="0" applyFont="1" applyFill="1" applyBorder="1" applyAlignment="1">
      <alignment horizontal="center" vertical="center"/>
    </xf>
    <xf numFmtId="0" fontId="34" fillId="5" borderId="2" xfId="0" applyFont="1" applyFill="1" applyBorder="1" applyAlignment="1">
      <alignment horizontal="center" vertical="center"/>
    </xf>
    <xf numFmtId="0" fontId="34" fillId="5" borderId="3" xfId="0" applyFont="1" applyFill="1" applyBorder="1" applyAlignment="1">
      <alignment horizontal="center" vertical="center"/>
    </xf>
    <xf numFmtId="0" fontId="13" fillId="0" borderId="4" xfId="0" applyFont="1" applyFill="1" applyBorder="1" applyAlignment="1">
      <alignment vertical="top" wrapText="1"/>
    </xf>
    <xf numFmtId="0" fontId="13" fillId="0" borderId="4" xfId="0" applyFont="1" applyFill="1" applyBorder="1" applyAlignment="1">
      <alignment horizontal="left" vertical="top" wrapText="1"/>
    </xf>
    <xf numFmtId="0" fontId="23" fillId="0" borderId="1" xfId="0" applyFont="1" applyBorder="1" applyAlignment="1">
      <alignment horizontal="center" vertical="center"/>
    </xf>
    <xf numFmtId="0" fontId="23" fillId="0" borderId="3" xfId="0" applyFont="1" applyBorder="1" applyAlignment="1">
      <alignment horizontal="center" vertical="center"/>
    </xf>
    <xf numFmtId="0" fontId="39" fillId="5" borderId="5" xfId="0" applyFont="1" applyFill="1" applyBorder="1" applyAlignment="1">
      <alignment horizontal="right" vertical="center"/>
    </xf>
    <xf numFmtId="0" fontId="39" fillId="5" borderId="6" xfId="0" applyFont="1" applyFill="1" applyBorder="1" applyAlignment="1">
      <alignment horizontal="right" vertical="center"/>
    </xf>
    <xf numFmtId="0" fontId="39" fillId="5" borderId="10" xfId="0" applyFont="1" applyFill="1" applyBorder="1" applyAlignment="1">
      <alignment horizontal="right" vertical="center"/>
    </xf>
    <xf numFmtId="0" fontId="39" fillId="5" borderId="11" xfId="0" applyFont="1" applyFill="1" applyBorder="1" applyAlignment="1">
      <alignment horizontal="right" vertical="center"/>
    </xf>
    <xf numFmtId="0" fontId="39" fillId="5" borderId="7" xfId="0" applyFont="1" applyFill="1" applyBorder="1" applyAlignment="1">
      <alignment horizontal="left" vertical="center"/>
    </xf>
    <xf numFmtId="0" fontId="39" fillId="5" borderId="12" xfId="0" applyFont="1" applyFill="1" applyBorder="1" applyAlignment="1">
      <alignment horizontal="left" vertical="center"/>
    </xf>
    <xf numFmtId="0" fontId="40" fillId="5" borderId="5" xfId="0" applyFont="1" applyFill="1" applyBorder="1" applyAlignment="1">
      <alignment horizontal="center" vertical="center"/>
    </xf>
    <xf numFmtId="0" fontId="40" fillId="5" borderId="6" xfId="0" applyFont="1" applyFill="1" applyBorder="1" applyAlignment="1">
      <alignment horizontal="center" vertical="center"/>
    </xf>
    <xf numFmtId="0" fontId="40" fillId="5" borderId="7" xfId="0" applyFont="1" applyFill="1" applyBorder="1" applyAlignment="1">
      <alignment horizontal="center" vertical="center"/>
    </xf>
    <xf numFmtId="0" fontId="40" fillId="5" borderId="10" xfId="0" applyFont="1" applyFill="1" applyBorder="1" applyAlignment="1">
      <alignment horizontal="center" vertical="center"/>
    </xf>
    <xf numFmtId="0" fontId="40" fillId="5" borderId="11" xfId="0" applyFont="1" applyFill="1" applyBorder="1" applyAlignment="1">
      <alignment horizontal="center" vertical="center"/>
    </xf>
    <xf numFmtId="0" fontId="40" fillId="5" borderId="12" xfId="0" applyFont="1" applyFill="1" applyBorder="1" applyAlignment="1">
      <alignment horizontal="center" vertical="center"/>
    </xf>
    <xf numFmtId="0" fontId="42" fillId="0" borderId="16" xfId="0" applyFont="1" applyBorder="1" applyAlignment="1">
      <alignment horizontal="left"/>
    </xf>
    <xf numFmtId="0" fontId="23" fillId="0" borderId="4" xfId="0" applyFont="1" applyBorder="1" applyAlignment="1">
      <alignment horizontal="left" vertical="top" wrapText="1"/>
    </xf>
    <xf numFmtId="0" fontId="23" fillId="0" borderId="4" xfId="0" applyFont="1" applyBorder="1" applyAlignment="1">
      <alignment horizontal="left" vertical="top"/>
    </xf>
    <xf numFmtId="0" fontId="23" fillId="0" borderId="0" xfId="0" applyFont="1" applyBorder="1" applyAlignment="1">
      <alignment horizontal="center"/>
    </xf>
    <xf numFmtId="0" fontId="23" fillId="0" borderId="1" xfId="0" applyFont="1" applyBorder="1" applyAlignment="1">
      <alignment horizontal="left" vertical="center"/>
    </xf>
    <xf numFmtId="0" fontId="23" fillId="0" borderId="2" xfId="0" applyFont="1" applyBorder="1" applyAlignment="1">
      <alignment horizontal="left" vertical="center"/>
    </xf>
    <xf numFmtId="0" fontId="23" fillId="4" borderId="5" xfId="0" applyFont="1" applyFill="1" applyBorder="1" applyAlignment="1">
      <alignment horizontal="center" vertical="center" wrapText="1"/>
    </xf>
    <xf numFmtId="0" fontId="23" fillId="4" borderId="6" xfId="0" applyFont="1" applyFill="1" applyBorder="1" applyAlignment="1">
      <alignment horizontal="center" vertical="center" wrapText="1"/>
    </xf>
    <xf numFmtId="0" fontId="23" fillId="4" borderId="7" xfId="0" applyFont="1" applyFill="1" applyBorder="1" applyAlignment="1">
      <alignment horizontal="center" vertical="center" wrapText="1"/>
    </xf>
    <xf numFmtId="0" fontId="38" fillId="4" borderId="1" xfId="0" applyFont="1" applyFill="1" applyBorder="1" applyAlignment="1">
      <alignment horizontal="center" vertical="center" wrapText="1"/>
    </xf>
    <xf numFmtId="0" fontId="38" fillId="4" borderId="2" xfId="0" applyFont="1" applyFill="1" applyBorder="1" applyAlignment="1">
      <alignment horizontal="center" vertical="center" wrapText="1"/>
    </xf>
    <xf numFmtId="0" fontId="38" fillId="4" borderId="3"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23" fillId="4" borderId="2" xfId="0" applyFont="1" applyFill="1" applyBorder="1" applyAlignment="1">
      <alignment horizontal="center" vertical="center" wrapText="1"/>
    </xf>
    <xf numFmtId="0" fontId="23" fillId="4" borderId="3" xfId="0" applyFont="1" applyFill="1" applyBorder="1" applyAlignment="1">
      <alignment horizontal="center" vertical="center" wrapText="1"/>
    </xf>
    <xf numFmtId="0" fontId="13" fillId="0" borderId="4" xfId="0" applyFont="1" applyBorder="1" applyAlignment="1">
      <alignment horizontal="left" vertical="top" wrapText="1"/>
    </xf>
    <xf numFmtId="0" fontId="22" fillId="0" borderId="4" xfId="0" applyFont="1" applyBorder="1" applyAlignment="1">
      <alignment horizontal="right"/>
    </xf>
    <xf numFmtId="0" fontId="13" fillId="0" borderId="1" xfId="0" applyFont="1" applyBorder="1" applyAlignment="1">
      <alignment horizontal="left" vertical="top" wrapText="1"/>
    </xf>
    <xf numFmtId="0" fontId="13" fillId="0" borderId="2" xfId="0" applyFont="1" applyBorder="1" applyAlignment="1">
      <alignment horizontal="left" vertical="top" wrapText="1"/>
    </xf>
    <xf numFmtId="0" fontId="23" fillId="0" borderId="13" xfId="0" applyFont="1" applyFill="1" applyBorder="1" applyAlignment="1">
      <alignment horizontal="center" vertical="top"/>
    </xf>
    <xf numFmtId="0" fontId="23" fillId="0" borderId="14" xfId="0" applyFont="1" applyFill="1" applyBorder="1" applyAlignment="1">
      <alignment horizontal="center" vertical="top"/>
    </xf>
    <xf numFmtId="0" fontId="23" fillId="0" borderId="15" xfId="0" applyFont="1" applyFill="1" applyBorder="1" applyAlignment="1">
      <alignment horizontal="center" vertical="top"/>
    </xf>
    <xf numFmtId="0" fontId="13" fillId="0" borderId="1" xfId="0" applyFont="1" applyFill="1" applyBorder="1" applyAlignment="1">
      <alignment vertical="top" wrapText="1"/>
    </xf>
    <xf numFmtId="0" fontId="13" fillId="0" borderId="2" xfId="0" applyFont="1" applyFill="1" applyBorder="1" applyAlignment="1">
      <alignment vertical="top" wrapText="1"/>
    </xf>
    <xf numFmtId="0" fontId="13" fillId="0" borderId="13" xfId="0" applyFont="1" applyBorder="1" applyAlignment="1">
      <alignment horizontal="center" vertical="top"/>
    </xf>
    <xf numFmtId="0" fontId="13" fillId="0" borderId="14" xfId="0" applyFont="1" applyBorder="1" applyAlignment="1">
      <alignment horizontal="center" vertical="top"/>
    </xf>
    <xf numFmtId="0" fontId="13" fillId="0" borderId="15" xfId="0" applyFont="1" applyBorder="1" applyAlignment="1">
      <alignment horizontal="center" vertical="top"/>
    </xf>
    <xf numFmtId="0" fontId="41" fillId="5" borderId="11" xfId="0" applyFont="1" applyFill="1" applyBorder="1" applyAlignment="1">
      <alignment horizontal="center" vertical="top" wrapText="1"/>
    </xf>
    <xf numFmtId="0" fontId="41" fillId="5" borderId="12" xfId="0" applyFont="1" applyFill="1" applyBorder="1" applyAlignment="1">
      <alignment horizontal="center" vertical="top" wrapText="1"/>
    </xf>
    <xf numFmtId="0" fontId="23" fillId="0" borderId="0" xfId="0" applyFont="1" applyBorder="1" applyAlignment="1">
      <alignment horizontal="left"/>
    </xf>
    <xf numFmtId="0" fontId="23" fillId="5" borderId="5" xfId="0" applyFont="1" applyFill="1" applyBorder="1" applyAlignment="1">
      <alignment horizontal="center" vertical="center" wrapText="1"/>
    </xf>
    <xf numFmtId="0" fontId="23" fillId="5" borderId="6"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13" fillId="0" borderId="4" xfId="0" applyFont="1" applyBorder="1" applyAlignment="1">
      <alignment vertical="top" wrapText="1"/>
    </xf>
    <xf numFmtId="0" fontId="38" fillId="5" borderId="1" xfId="0" applyFont="1" applyFill="1" applyBorder="1" applyAlignment="1">
      <alignment horizontal="center" vertical="center" wrapText="1"/>
    </xf>
    <xf numFmtId="0" fontId="38" fillId="5" borderId="2" xfId="0" applyFont="1" applyFill="1" applyBorder="1" applyAlignment="1">
      <alignment horizontal="center" vertical="center" wrapText="1"/>
    </xf>
    <xf numFmtId="0" fontId="38" fillId="5" borderId="3" xfId="0" applyFont="1" applyFill="1" applyBorder="1" applyAlignment="1">
      <alignment horizontal="center" vertical="center" wrapText="1"/>
    </xf>
    <xf numFmtId="0" fontId="23" fillId="0" borderId="4" xfId="0" applyFont="1" applyBorder="1" applyAlignment="1">
      <alignment horizontal="left" vertical="center"/>
    </xf>
    <xf numFmtId="0" fontId="23" fillId="5" borderId="1" xfId="0" applyFont="1" applyFill="1" applyBorder="1" applyAlignment="1">
      <alignment horizontal="center" vertical="center" wrapText="1"/>
    </xf>
    <xf numFmtId="0" fontId="23" fillId="5" borderId="2" xfId="0" applyFont="1" applyFill="1" applyBorder="1" applyAlignment="1">
      <alignment horizontal="center" vertical="center" wrapText="1"/>
    </xf>
    <xf numFmtId="0" fontId="23" fillId="5" borderId="3" xfId="0" applyFont="1" applyFill="1" applyBorder="1" applyAlignment="1">
      <alignment horizontal="center" vertical="center" wrapText="1"/>
    </xf>
    <xf numFmtId="0" fontId="40" fillId="5" borderId="6" xfId="0" applyFont="1" applyFill="1" applyBorder="1" applyAlignment="1">
      <alignment horizontal="center" wrapText="1"/>
    </xf>
    <xf numFmtId="0" fontId="40" fillId="5" borderId="7" xfId="0" applyFont="1" applyFill="1" applyBorder="1" applyAlignment="1">
      <alignment horizontal="center" wrapText="1"/>
    </xf>
    <xf numFmtId="0" fontId="23" fillId="0" borderId="4" xfId="0" applyFont="1" applyBorder="1" applyAlignment="1">
      <alignment vertical="center"/>
    </xf>
    <xf numFmtId="0" fontId="46" fillId="17" borderId="16" xfId="0" applyFont="1" applyFill="1" applyBorder="1" applyAlignment="1">
      <alignment horizontal="left"/>
    </xf>
    <xf numFmtId="0" fontId="36" fillId="5" borderId="1" xfId="0" applyFont="1" applyFill="1" applyBorder="1" applyAlignment="1">
      <alignment horizontal="center" vertical="center"/>
    </xf>
    <xf numFmtId="0" fontId="36" fillId="5" borderId="2" xfId="0" applyFont="1" applyFill="1" applyBorder="1" applyAlignment="1">
      <alignment horizontal="center" vertical="center"/>
    </xf>
    <xf numFmtId="0" fontId="36" fillId="5" borderId="3" xfId="0" applyFont="1" applyFill="1" applyBorder="1" applyAlignment="1">
      <alignment horizontal="center" vertical="center"/>
    </xf>
    <xf numFmtId="0" fontId="12" fillId="0" borderId="16" xfId="0" applyFont="1" applyBorder="1" applyAlignment="1">
      <alignment horizontal="left"/>
    </xf>
    <xf numFmtId="0" fontId="9" fillId="0" borderId="16" xfId="0" applyFont="1" applyBorder="1" applyAlignment="1">
      <alignment horizontal="left"/>
    </xf>
    <xf numFmtId="0" fontId="5" fillId="0" borderId="0" xfId="0" applyFont="1" applyAlignment="1">
      <alignment horizontal="left"/>
    </xf>
    <xf numFmtId="0" fontId="46" fillId="17" borderId="18" xfId="0" applyFont="1" applyFill="1" applyBorder="1" applyAlignment="1">
      <alignment horizontal="left"/>
    </xf>
    <xf numFmtId="0" fontId="26" fillId="0" borderId="17" xfId="0" applyFont="1" applyFill="1" applyBorder="1" applyAlignment="1">
      <alignment horizontal="right"/>
    </xf>
    <xf numFmtId="0" fontId="46" fillId="17" borderId="16" xfId="0" applyNumberFormat="1" applyFont="1" applyFill="1" applyBorder="1" applyAlignment="1">
      <alignment horizontal="center" wrapText="1"/>
    </xf>
    <xf numFmtId="0" fontId="3" fillId="5" borderId="4" xfId="0" applyFont="1" applyFill="1" applyBorder="1" applyAlignment="1">
      <alignment horizontal="center" vertical="center" wrapText="1"/>
    </xf>
    <xf numFmtId="0" fontId="16" fillId="5" borderId="4" xfId="0" applyFont="1" applyFill="1" applyBorder="1" applyAlignment="1">
      <alignment horizontal="center" vertical="center"/>
    </xf>
    <xf numFmtId="0" fontId="2" fillId="5" borderId="4" xfId="0" applyFont="1" applyFill="1" applyBorder="1" applyAlignment="1">
      <alignment horizontal="center" vertical="center"/>
    </xf>
    <xf numFmtId="0" fontId="6" fillId="0" borderId="1" xfId="0" applyFont="1" applyBorder="1" applyAlignment="1">
      <alignment horizontal="left"/>
    </xf>
    <xf numFmtId="0" fontId="6" fillId="0" borderId="3" xfId="0" applyFont="1" applyBorder="1" applyAlignment="1">
      <alignment horizontal="left"/>
    </xf>
    <xf numFmtId="0" fontId="6" fillId="0" borderId="0" xfId="0" applyFont="1" applyFill="1" applyBorder="1" applyAlignment="1">
      <alignment horizontal="center" vertical="top" wrapText="1"/>
    </xf>
    <xf numFmtId="0" fontId="23" fillId="0" borderId="4" xfId="0" applyFont="1" applyFill="1" applyBorder="1" applyAlignment="1">
      <alignment vertical="center"/>
    </xf>
    <xf numFmtId="0" fontId="23" fillId="0" borderId="1" xfId="0" applyFont="1" applyBorder="1" applyAlignment="1">
      <alignment horizontal="left" vertical="top" wrapText="1"/>
    </xf>
    <xf numFmtId="0" fontId="23" fillId="0" borderId="2" xfId="0" applyFont="1" applyBorder="1" applyAlignment="1">
      <alignment horizontal="left" vertical="top" wrapText="1"/>
    </xf>
    <xf numFmtId="0" fontId="23" fillId="0" borderId="3" xfId="0" applyFont="1" applyBorder="1" applyAlignment="1">
      <alignment horizontal="left" vertical="top" wrapText="1"/>
    </xf>
    <xf numFmtId="0" fontId="39" fillId="5" borderId="6" xfId="0" applyFont="1" applyFill="1" applyBorder="1" applyAlignment="1">
      <alignment horizontal="left" vertical="center"/>
    </xf>
    <xf numFmtId="0" fontId="39" fillId="5" borderId="11" xfId="0" applyFont="1" applyFill="1" applyBorder="1" applyAlignment="1">
      <alignment horizontal="left" vertical="center"/>
    </xf>
    <xf numFmtId="0" fontId="23" fillId="0" borderId="4" xfId="0" applyFont="1" applyFill="1" applyBorder="1" applyAlignment="1">
      <alignment horizontal="left" vertical="center"/>
    </xf>
    <xf numFmtId="0" fontId="23" fillId="0" borderId="4" xfId="0" applyFont="1" applyFill="1" applyBorder="1" applyAlignment="1">
      <alignment horizontal="left" vertical="top" wrapText="1"/>
    </xf>
    <xf numFmtId="0" fontId="23" fillId="0" borderId="4" xfId="0" applyFont="1" applyFill="1" applyBorder="1" applyAlignment="1">
      <alignment horizontal="left" vertical="top"/>
    </xf>
    <xf numFmtId="0" fontId="23" fillId="0" borderId="1" xfId="0" applyFont="1" applyBorder="1" applyAlignment="1">
      <alignment horizontal="left" vertical="center" wrapText="1"/>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13" fillId="0" borderId="3" xfId="0" applyFont="1" applyBorder="1" applyAlignment="1">
      <alignment horizontal="left" vertical="top" wrapText="1"/>
    </xf>
    <xf numFmtId="0" fontId="39" fillId="5" borderId="5" xfId="0" applyFont="1" applyFill="1" applyBorder="1" applyAlignment="1">
      <alignment horizontal="center" vertical="center" wrapText="1"/>
    </xf>
    <xf numFmtId="0" fontId="39" fillId="5" borderId="6" xfId="0" applyFont="1" applyFill="1" applyBorder="1" applyAlignment="1">
      <alignment horizontal="center" vertical="center" wrapText="1"/>
    </xf>
    <xf numFmtId="0" fontId="39" fillId="5" borderId="7" xfId="0" applyFont="1" applyFill="1" applyBorder="1" applyAlignment="1">
      <alignment horizontal="center" vertical="center" wrapText="1"/>
    </xf>
    <xf numFmtId="0" fontId="41" fillId="5" borderId="10" xfId="0" applyFont="1" applyFill="1" applyBorder="1" applyAlignment="1">
      <alignment horizontal="center" vertical="top" wrapText="1"/>
    </xf>
    <xf numFmtId="0" fontId="23" fillId="0" borderId="4" xfId="0" applyFont="1" applyBorder="1" applyAlignment="1">
      <alignment horizontal="center" vertical="center"/>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13" fillId="0" borderId="4" xfId="0" applyFont="1" applyFill="1" applyBorder="1" applyAlignment="1">
      <alignment horizontal="left" vertical="top"/>
    </xf>
    <xf numFmtId="0" fontId="23" fillId="0" borderId="4" xfId="0" applyFont="1" applyBorder="1" applyAlignment="1">
      <alignment vertical="top" wrapText="1"/>
    </xf>
    <xf numFmtId="0" fontId="23" fillId="0" borderId="4" xfId="0" applyFont="1" applyBorder="1" applyAlignment="1">
      <alignment vertical="top"/>
    </xf>
    <xf numFmtId="0" fontId="48" fillId="0" borderId="4" xfId="0" applyFont="1" applyBorder="1" applyAlignment="1">
      <alignment horizontal="left" vertical="top" wrapText="1"/>
    </xf>
    <xf numFmtId="0" fontId="48" fillId="0" borderId="1" xfId="0" applyFont="1" applyBorder="1" applyAlignment="1">
      <alignment horizontal="left" vertical="top" wrapText="1"/>
    </xf>
    <xf numFmtId="0" fontId="48" fillId="0" borderId="2" xfId="0" applyFont="1" applyBorder="1" applyAlignment="1">
      <alignment horizontal="left" vertical="top" wrapText="1"/>
    </xf>
    <xf numFmtId="0" fontId="48" fillId="0" borderId="3" xfId="0" applyFont="1" applyBorder="1" applyAlignment="1">
      <alignment horizontal="left" vertical="top" wrapText="1"/>
    </xf>
    <xf numFmtId="0" fontId="1" fillId="0" borderId="0" xfId="0" applyFont="1" applyAlignment="1">
      <alignment horizontal="left"/>
    </xf>
    <xf numFmtId="0" fontId="5" fillId="0" borderId="0" xfId="0" applyFont="1" applyAlignment="1">
      <alignment horizontal="center"/>
    </xf>
    <xf numFmtId="0" fontId="49" fillId="0" borderId="0" xfId="0" applyFont="1" applyAlignment="1">
      <alignment horizontal="center"/>
    </xf>
    <xf numFmtId="0" fontId="10" fillId="15" borderId="4" xfId="0" applyFont="1" applyFill="1" applyBorder="1" applyAlignment="1">
      <alignment horizontal="center" vertical="center" wrapText="1"/>
    </xf>
    <xf numFmtId="0" fontId="10" fillId="15"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1" fillId="0" borderId="7" xfId="0" applyFont="1" applyBorder="1" applyAlignment="1">
      <alignment horizontal="center"/>
    </xf>
    <xf numFmtId="0" fontId="1" fillId="0" borderId="9" xfId="0" applyFont="1" applyBorder="1" applyAlignment="1">
      <alignment horizontal="center"/>
    </xf>
    <xf numFmtId="0" fontId="1" fillId="0" borderId="12"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8" xfId="0" applyFont="1" applyBorder="1" applyAlignment="1">
      <alignment horizontal="center"/>
    </xf>
    <xf numFmtId="0" fontId="1" fillId="0" borderId="0"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14" xfId="0" applyFont="1" applyBorder="1" applyAlignment="1">
      <alignment horizontal="center" vertical="center"/>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1" xfId="0" applyNumberFormat="1" applyFont="1" applyBorder="1" applyAlignment="1">
      <alignment horizontal="left" vertical="top"/>
    </xf>
    <xf numFmtId="0" fontId="10" fillId="0" borderId="2" xfId="0" applyNumberFormat="1" applyFont="1" applyBorder="1" applyAlignment="1">
      <alignment horizontal="left" vertical="top"/>
    </xf>
    <xf numFmtId="0" fontId="10" fillId="0" borderId="3" xfId="0" applyNumberFormat="1" applyFont="1" applyBorder="1" applyAlignment="1">
      <alignment horizontal="left" vertical="top"/>
    </xf>
    <xf numFmtId="0" fontId="1" fillId="0" borderId="4" xfId="0" applyFont="1" applyBorder="1" applyAlignment="1">
      <alignment horizontal="center"/>
    </xf>
    <xf numFmtId="0" fontId="9" fillId="0" borderId="0" xfId="0" applyFont="1" applyAlignment="1">
      <alignment horizontal="left" vertical="center"/>
    </xf>
    <xf numFmtId="0" fontId="16" fillId="0" borderId="0" xfId="0" applyFont="1" applyFill="1" applyBorder="1" applyAlignment="1">
      <alignment horizontal="center" wrapText="1"/>
    </xf>
    <xf numFmtId="0" fontId="10" fillId="0" borderId="4" xfId="0" applyNumberFormat="1" applyFont="1" applyBorder="1" applyAlignment="1">
      <alignment horizontal="left" vertical="top"/>
    </xf>
    <xf numFmtId="0" fontId="10" fillId="0" borderId="4" xfId="0" applyFont="1" applyBorder="1" applyAlignment="1">
      <alignment horizontal="left" vertical="center"/>
    </xf>
    <xf numFmtId="0" fontId="10" fillId="0" borderId="4" xfId="0" applyFont="1" applyBorder="1" applyAlignment="1">
      <alignment horizontal="right" vertical="center"/>
    </xf>
    <xf numFmtId="0" fontId="10" fillId="0" borderId="4" xfId="0" applyNumberFormat="1" applyFont="1" applyBorder="1" applyAlignment="1">
      <alignment horizontal="center" vertical="top"/>
    </xf>
    <xf numFmtId="0" fontId="1" fillId="0" borderId="13" xfId="0" applyFont="1" applyBorder="1" applyAlignment="1">
      <alignment horizontal="center"/>
    </xf>
    <xf numFmtId="0" fontId="1" fillId="0" borderId="14" xfId="0" applyFont="1" applyBorder="1" applyAlignment="1">
      <alignment horizontal="center"/>
    </xf>
    <xf numFmtId="0" fontId="10" fillId="0" borderId="5" xfId="0" applyFont="1" applyBorder="1" applyAlignment="1">
      <alignment horizontal="right" vertical="center"/>
    </xf>
    <xf numFmtId="0" fontId="10" fillId="0" borderId="6" xfId="0" applyFont="1" applyBorder="1" applyAlignment="1">
      <alignment horizontal="right" vertical="center"/>
    </xf>
    <xf numFmtId="0" fontId="10" fillId="0" borderId="5" xfId="0" applyNumberFormat="1" applyFont="1" applyBorder="1" applyAlignment="1">
      <alignment horizontal="center" vertical="top"/>
    </xf>
    <xf numFmtId="0" fontId="10" fillId="0" borderId="6" xfId="0" applyNumberFormat="1" applyFont="1" applyBorder="1" applyAlignment="1">
      <alignment horizontal="center" vertical="top"/>
    </xf>
    <xf numFmtId="0" fontId="10" fillId="0" borderId="7" xfId="0" applyNumberFormat="1" applyFont="1" applyBorder="1" applyAlignment="1">
      <alignment horizontal="center" vertical="top"/>
    </xf>
    <xf numFmtId="0" fontId="4" fillId="5" borderId="1" xfId="0" applyFont="1" applyFill="1" applyBorder="1" applyAlignment="1">
      <alignment horizontal="center"/>
    </xf>
    <xf numFmtId="0" fontId="4" fillId="5" borderId="2" xfId="0" applyFont="1" applyFill="1" applyBorder="1" applyAlignment="1">
      <alignment horizontal="center"/>
    </xf>
    <xf numFmtId="0" fontId="4" fillId="5" borderId="3" xfId="0" applyFont="1" applyFill="1" applyBorder="1" applyAlignment="1">
      <alignment horizontal="center"/>
    </xf>
    <xf numFmtId="0" fontId="2" fillId="5" borderId="8" xfId="0" applyFont="1" applyFill="1" applyBorder="1" applyAlignment="1">
      <alignment horizontal="center" vertical="center" wrapText="1"/>
    </xf>
    <xf numFmtId="0" fontId="29" fillId="0" borderId="6" xfId="0" applyFont="1" applyBorder="1" applyAlignment="1">
      <alignment horizontal="center" vertical="top"/>
    </xf>
    <xf numFmtId="0" fontId="6" fillId="0" borderId="11" xfId="0" applyFont="1" applyBorder="1" applyAlignment="1">
      <alignment horizontal="center"/>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10" fillId="0" borderId="1" xfId="0" applyNumberFormat="1" applyFont="1" applyBorder="1" applyAlignment="1">
      <alignment horizontal="center" vertical="top"/>
    </xf>
    <xf numFmtId="0" fontId="10" fillId="0" borderId="2" xfId="0" applyNumberFormat="1" applyFont="1" applyBorder="1" applyAlignment="1">
      <alignment horizontal="center" vertical="top"/>
    </xf>
    <xf numFmtId="0" fontId="10" fillId="0" borderId="3" xfId="0" applyNumberFormat="1" applyFont="1" applyBorder="1" applyAlignment="1">
      <alignment horizontal="center" vertical="top"/>
    </xf>
    <xf numFmtId="0" fontId="2" fillId="5" borderId="13"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8" fillId="5" borderId="5" xfId="0" applyFont="1" applyFill="1" applyBorder="1" applyAlignment="1">
      <alignment horizontal="center"/>
    </xf>
    <xf numFmtId="0" fontId="8" fillId="5" borderId="6" xfId="0" applyFont="1" applyFill="1" applyBorder="1" applyAlignment="1">
      <alignment horizontal="center"/>
    </xf>
    <xf numFmtId="0" fontId="8" fillId="5" borderId="7" xfId="0" applyFont="1" applyFill="1" applyBorder="1" applyAlignment="1">
      <alignment horizontal="center"/>
    </xf>
    <xf numFmtId="0" fontId="8" fillId="5" borderId="10" xfId="0" applyFont="1" applyFill="1" applyBorder="1" applyAlignment="1">
      <alignment horizontal="center" vertical="center"/>
    </xf>
    <xf numFmtId="0" fontId="8" fillId="5" borderId="11" xfId="0" applyFont="1" applyFill="1" applyBorder="1" applyAlignment="1">
      <alignment horizontal="center" vertical="center"/>
    </xf>
    <xf numFmtId="0" fontId="8" fillId="5" borderId="12" xfId="0" applyFont="1" applyFill="1" applyBorder="1" applyAlignment="1">
      <alignment horizontal="center" vertical="center"/>
    </xf>
    <xf numFmtId="0" fontId="12" fillId="0" borderId="16" xfId="0" applyFont="1" applyBorder="1" applyAlignment="1">
      <alignment horizontal="left" vertical="center"/>
    </xf>
    <xf numFmtId="0" fontId="1" fillId="0" borderId="13" xfId="0" applyFont="1" applyBorder="1" applyAlignment="1">
      <alignment horizontal="center" vertical="top"/>
    </xf>
    <xf numFmtId="0" fontId="1" fillId="0" borderId="14" xfId="0" applyFont="1" applyBorder="1" applyAlignment="1">
      <alignment horizontal="center" vertical="top"/>
    </xf>
    <xf numFmtId="14" fontId="1" fillId="0" borderId="13" xfId="0" applyNumberFormat="1" applyFont="1" applyBorder="1" applyAlignment="1">
      <alignment horizontal="center" vertical="top"/>
    </xf>
    <xf numFmtId="0" fontId="1" fillId="0" borderId="13" xfId="0" applyFont="1" applyBorder="1" applyAlignment="1">
      <alignment horizontal="left" vertical="top" wrapText="1"/>
    </xf>
    <xf numFmtId="0" fontId="1" fillId="0" borderId="14" xfId="0" applyFont="1" applyBorder="1" applyAlignment="1">
      <alignment horizontal="left" vertical="top" wrapText="1"/>
    </xf>
    <xf numFmtId="0" fontId="1" fillId="0" borderId="13" xfId="0" applyFont="1" applyBorder="1" applyAlignment="1">
      <alignment horizontal="center" vertical="top" wrapText="1"/>
    </xf>
    <xf numFmtId="0" fontId="1" fillId="0" borderId="14" xfId="0" applyFont="1" applyBorder="1" applyAlignment="1">
      <alignment horizontal="center" vertical="top" wrapText="1"/>
    </xf>
    <xf numFmtId="0" fontId="8" fillId="0" borderId="0" xfId="0" applyFont="1" applyAlignment="1">
      <alignment horizontal="center" vertical="center"/>
    </xf>
    <xf numFmtId="0" fontId="53" fillId="0" borderId="0" xfId="0" applyFont="1" applyFill="1" applyBorder="1" applyAlignment="1">
      <alignment horizontal="center"/>
    </xf>
  </cellXfs>
  <cellStyles count="1">
    <cellStyle name="Обычный" xfId="0" builtinId="0"/>
  </cellStyles>
  <dxfs count="211">
    <dxf>
      <fill>
        <patternFill>
          <bgColor rgb="FFFC7854"/>
        </patternFill>
      </fill>
    </dxf>
    <dxf>
      <fill>
        <patternFill>
          <bgColor rgb="FFFFFF99"/>
        </patternFill>
      </fill>
    </dxf>
    <dxf>
      <fill>
        <patternFill>
          <bgColor rgb="FF99FF99"/>
        </patternFill>
      </fill>
    </dxf>
    <dxf>
      <fill>
        <patternFill>
          <bgColor theme="0" tint="-0.14996795556505021"/>
        </patternFill>
      </fill>
    </dxf>
    <dxf>
      <fill>
        <patternFill>
          <bgColor theme="0" tint="-0.14996795556505021"/>
        </patternFill>
      </fill>
    </dxf>
    <dxf>
      <fill>
        <patternFill>
          <bgColor rgb="FFFC7854"/>
        </patternFill>
      </fill>
    </dxf>
    <dxf>
      <fill>
        <patternFill>
          <bgColor rgb="FFFFFF99"/>
        </patternFill>
      </fill>
    </dxf>
    <dxf>
      <fill>
        <patternFill>
          <bgColor rgb="FF99FF99"/>
        </patternFill>
      </fill>
    </dxf>
    <dxf>
      <fill>
        <patternFill>
          <bgColor theme="0" tint="-0.14996795556505021"/>
        </patternFill>
      </fill>
    </dxf>
    <dxf>
      <fill>
        <patternFill>
          <bgColor theme="0" tint="-0.14996795556505021"/>
        </patternFill>
      </fill>
    </dxf>
    <dxf>
      <fill>
        <patternFill>
          <bgColor rgb="FFFC7854"/>
        </patternFill>
      </fill>
    </dxf>
    <dxf>
      <fill>
        <patternFill>
          <bgColor rgb="FFFFFF99"/>
        </patternFill>
      </fill>
    </dxf>
    <dxf>
      <fill>
        <patternFill>
          <bgColor rgb="FF99FF99"/>
        </patternFill>
      </fill>
    </dxf>
    <dxf>
      <fill>
        <patternFill>
          <bgColor theme="0" tint="-0.14996795556505021"/>
        </patternFill>
      </fill>
    </dxf>
    <dxf>
      <fill>
        <patternFill>
          <bgColor theme="0" tint="-0.14996795556505021"/>
        </patternFill>
      </fill>
    </dxf>
    <dxf>
      <fill>
        <patternFill>
          <bgColor rgb="FFFC7854"/>
        </patternFill>
      </fill>
    </dxf>
    <dxf>
      <fill>
        <patternFill>
          <bgColor rgb="FFFFFF99"/>
        </patternFill>
      </fill>
    </dxf>
    <dxf>
      <fill>
        <patternFill>
          <bgColor rgb="FF99FF99"/>
        </patternFill>
      </fill>
    </dxf>
    <dxf>
      <fill>
        <patternFill>
          <bgColor theme="0" tint="-0.14996795556505021"/>
        </patternFill>
      </fill>
    </dxf>
    <dxf>
      <fill>
        <patternFill>
          <bgColor theme="0" tint="-0.14996795556505021"/>
        </patternFill>
      </fill>
    </dxf>
    <dxf>
      <font>
        <strike val="0"/>
        <color rgb="FF0000CC"/>
      </font>
    </dxf>
    <dxf>
      <font>
        <color rgb="FFC00000"/>
      </font>
    </dxf>
    <dxf>
      <fill>
        <patternFill>
          <bgColor rgb="FFCCECFF"/>
        </patternFill>
      </fill>
    </dxf>
    <dxf>
      <fill>
        <patternFill>
          <bgColor rgb="FFFC7854"/>
        </patternFill>
      </fill>
    </dxf>
    <dxf>
      <fill>
        <patternFill>
          <bgColor rgb="FFFFFF99"/>
        </patternFill>
      </fill>
    </dxf>
    <dxf>
      <fill>
        <patternFill>
          <bgColor rgb="FF99FF99"/>
        </patternFill>
      </fill>
    </dxf>
    <dxf>
      <fill>
        <patternFill>
          <bgColor theme="0" tint="-0.14996795556505021"/>
        </patternFill>
      </fill>
    </dxf>
    <dxf>
      <fill>
        <patternFill>
          <bgColor theme="0" tint="-0.14996795556505021"/>
        </patternFill>
      </fill>
    </dxf>
    <dxf>
      <fill>
        <patternFill>
          <bgColor rgb="FFFC7854"/>
        </patternFill>
      </fill>
    </dxf>
    <dxf>
      <fill>
        <patternFill>
          <bgColor rgb="FFFFFF99"/>
        </patternFill>
      </fill>
    </dxf>
    <dxf>
      <fill>
        <patternFill>
          <bgColor rgb="FF99FF99"/>
        </patternFill>
      </fill>
    </dxf>
    <dxf>
      <fill>
        <patternFill>
          <bgColor theme="0" tint="-0.14996795556505021"/>
        </patternFill>
      </fill>
    </dxf>
    <dxf>
      <fill>
        <patternFill>
          <bgColor theme="0" tint="-0.14996795556505021"/>
        </patternFill>
      </fill>
    </dxf>
    <dxf>
      <fill>
        <patternFill>
          <bgColor rgb="FFFC7854"/>
        </patternFill>
      </fill>
    </dxf>
    <dxf>
      <fill>
        <patternFill>
          <bgColor rgb="FFFFFF99"/>
        </patternFill>
      </fill>
    </dxf>
    <dxf>
      <fill>
        <patternFill>
          <bgColor rgb="FF99FF99"/>
        </patternFill>
      </fill>
    </dxf>
    <dxf>
      <fill>
        <patternFill>
          <bgColor theme="0" tint="-0.14996795556505021"/>
        </patternFill>
      </fill>
    </dxf>
    <dxf>
      <fill>
        <patternFill>
          <bgColor theme="0" tint="-0.14996795556505021"/>
        </patternFill>
      </fill>
    </dxf>
    <dxf>
      <font>
        <strike val="0"/>
        <color rgb="FF0000CC"/>
      </font>
    </dxf>
    <dxf>
      <font>
        <color rgb="FFC00000"/>
      </font>
    </dxf>
    <dxf>
      <fill>
        <patternFill>
          <bgColor rgb="FFCCECFF"/>
        </patternFill>
      </fill>
    </dxf>
    <dxf>
      <fill>
        <patternFill>
          <bgColor rgb="FFFC7854"/>
        </patternFill>
      </fill>
    </dxf>
    <dxf>
      <fill>
        <patternFill>
          <bgColor rgb="FFFFFF99"/>
        </patternFill>
      </fill>
    </dxf>
    <dxf>
      <fill>
        <patternFill>
          <bgColor rgb="FF99FF99"/>
        </patternFill>
      </fill>
    </dxf>
    <dxf>
      <fill>
        <patternFill>
          <bgColor theme="0" tint="-0.14996795556505021"/>
        </patternFill>
      </fill>
    </dxf>
    <dxf>
      <fill>
        <patternFill>
          <bgColor theme="0" tint="-0.14996795556505021"/>
        </patternFill>
      </fill>
    </dxf>
    <dxf>
      <fill>
        <patternFill>
          <bgColor rgb="FFFC7854"/>
        </patternFill>
      </fill>
    </dxf>
    <dxf>
      <fill>
        <patternFill>
          <bgColor rgb="FFFFFF99"/>
        </patternFill>
      </fill>
    </dxf>
    <dxf>
      <fill>
        <patternFill>
          <bgColor rgb="FF99FF99"/>
        </patternFill>
      </fill>
    </dxf>
    <dxf>
      <fill>
        <patternFill>
          <bgColor theme="0" tint="-0.14996795556505021"/>
        </patternFill>
      </fill>
    </dxf>
    <dxf>
      <fill>
        <patternFill>
          <bgColor theme="0" tint="-0.14996795556505021"/>
        </patternFill>
      </fill>
    </dxf>
    <dxf>
      <fill>
        <patternFill>
          <bgColor rgb="FFFC7854"/>
        </patternFill>
      </fill>
    </dxf>
    <dxf>
      <fill>
        <patternFill>
          <bgColor rgb="FFFFFF99"/>
        </patternFill>
      </fill>
    </dxf>
    <dxf>
      <fill>
        <patternFill>
          <bgColor rgb="FF99FF99"/>
        </patternFill>
      </fill>
    </dxf>
    <dxf>
      <fill>
        <patternFill>
          <bgColor theme="0" tint="-0.14996795556505021"/>
        </patternFill>
      </fill>
    </dxf>
    <dxf>
      <fill>
        <patternFill>
          <bgColor theme="0" tint="-0.14996795556505021"/>
        </patternFill>
      </fill>
    </dxf>
    <dxf>
      <fill>
        <patternFill>
          <bgColor rgb="FFFC7854"/>
        </patternFill>
      </fill>
    </dxf>
    <dxf>
      <fill>
        <patternFill>
          <bgColor rgb="FFFFFF99"/>
        </patternFill>
      </fill>
    </dxf>
    <dxf>
      <fill>
        <patternFill>
          <bgColor rgb="FF99FF99"/>
        </patternFill>
      </fill>
    </dxf>
    <dxf>
      <fill>
        <patternFill>
          <bgColor theme="0" tint="-0.14996795556505021"/>
        </patternFill>
      </fill>
    </dxf>
    <dxf>
      <fill>
        <patternFill>
          <bgColor theme="0" tint="-0.14996795556505021"/>
        </patternFill>
      </fill>
    </dxf>
    <dxf>
      <font>
        <strike val="0"/>
        <color rgb="FF0000CC"/>
      </font>
    </dxf>
    <dxf>
      <font>
        <color rgb="FFC00000"/>
      </font>
    </dxf>
    <dxf>
      <fill>
        <patternFill>
          <bgColor rgb="FFCCECFF"/>
        </patternFill>
      </fill>
    </dxf>
    <dxf>
      <font>
        <b/>
        <i val="0"/>
      </font>
      <fill>
        <patternFill>
          <bgColor rgb="FFFF0000"/>
        </patternFill>
      </fill>
    </dxf>
    <dxf>
      <fill>
        <patternFill>
          <bgColor rgb="FFFC7854"/>
        </patternFill>
      </fill>
    </dxf>
    <dxf>
      <fill>
        <patternFill>
          <bgColor rgb="FFFFFF99"/>
        </patternFill>
      </fill>
    </dxf>
    <dxf>
      <fill>
        <patternFill>
          <bgColor rgb="FF99FF99"/>
        </patternFill>
      </fill>
    </dxf>
    <dxf>
      <fill>
        <patternFill>
          <bgColor theme="0" tint="-0.14996795556505021"/>
        </patternFill>
      </fill>
    </dxf>
    <dxf>
      <fill>
        <patternFill>
          <bgColor theme="0" tint="-0.14996795556505021"/>
        </patternFill>
      </fill>
    </dxf>
    <dxf>
      <fill>
        <patternFill>
          <bgColor rgb="FFFC7854"/>
        </patternFill>
      </fill>
    </dxf>
    <dxf>
      <fill>
        <patternFill>
          <bgColor rgb="FFFFFF99"/>
        </patternFill>
      </fill>
    </dxf>
    <dxf>
      <fill>
        <patternFill>
          <bgColor rgb="FF99FF99"/>
        </patternFill>
      </fill>
    </dxf>
    <dxf>
      <fill>
        <patternFill>
          <bgColor theme="0" tint="-0.14996795556505021"/>
        </patternFill>
      </fill>
    </dxf>
    <dxf>
      <fill>
        <patternFill>
          <bgColor theme="0" tint="-0.14996795556505021"/>
        </patternFill>
      </fill>
    </dxf>
    <dxf>
      <fill>
        <patternFill>
          <bgColor rgb="FFFC7854"/>
        </patternFill>
      </fill>
    </dxf>
    <dxf>
      <fill>
        <patternFill>
          <bgColor rgb="FFFFFF99"/>
        </patternFill>
      </fill>
    </dxf>
    <dxf>
      <fill>
        <patternFill>
          <bgColor rgb="FF99FF99"/>
        </patternFill>
      </fill>
    </dxf>
    <dxf>
      <fill>
        <patternFill>
          <bgColor theme="0" tint="-0.14996795556505021"/>
        </patternFill>
      </fill>
    </dxf>
    <dxf>
      <fill>
        <patternFill>
          <bgColor theme="0" tint="-0.14996795556505021"/>
        </patternFill>
      </fill>
    </dxf>
    <dxf>
      <font>
        <strike val="0"/>
        <color rgb="FF0000CC"/>
      </font>
    </dxf>
    <dxf>
      <font>
        <color rgb="FFC00000"/>
      </font>
    </dxf>
    <dxf>
      <fill>
        <patternFill>
          <bgColor rgb="FFCCECFF"/>
        </patternFill>
      </fill>
    </dxf>
    <dxf>
      <fill>
        <patternFill>
          <bgColor rgb="FFFC7854"/>
        </patternFill>
      </fill>
    </dxf>
    <dxf>
      <fill>
        <patternFill>
          <bgColor rgb="FFFFFF99"/>
        </patternFill>
      </fill>
    </dxf>
    <dxf>
      <fill>
        <patternFill>
          <bgColor rgb="FF99FF99"/>
        </patternFill>
      </fill>
    </dxf>
    <dxf>
      <fill>
        <patternFill>
          <bgColor theme="0" tint="-0.14996795556505021"/>
        </patternFill>
      </fill>
    </dxf>
    <dxf>
      <fill>
        <patternFill>
          <bgColor theme="0" tint="-0.14996795556505021"/>
        </patternFill>
      </fill>
    </dxf>
    <dxf>
      <fill>
        <patternFill>
          <bgColor rgb="FFFC7854"/>
        </patternFill>
      </fill>
    </dxf>
    <dxf>
      <fill>
        <patternFill>
          <bgColor rgb="FFFFFF99"/>
        </patternFill>
      </fill>
    </dxf>
    <dxf>
      <fill>
        <patternFill>
          <bgColor rgb="FF99FF99"/>
        </patternFill>
      </fill>
    </dxf>
    <dxf>
      <fill>
        <patternFill>
          <bgColor theme="0" tint="-0.14996795556505021"/>
        </patternFill>
      </fill>
    </dxf>
    <dxf>
      <fill>
        <patternFill>
          <bgColor theme="0" tint="-0.14996795556505021"/>
        </patternFill>
      </fill>
    </dxf>
    <dxf>
      <fill>
        <patternFill>
          <bgColor rgb="FFFC7854"/>
        </patternFill>
      </fill>
    </dxf>
    <dxf>
      <fill>
        <patternFill>
          <bgColor rgb="FFFFFF99"/>
        </patternFill>
      </fill>
    </dxf>
    <dxf>
      <fill>
        <patternFill>
          <bgColor rgb="FF99FF99"/>
        </patternFill>
      </fill>
    </dxf>
    <dxf>
      <fill>
        <patternFill>
          <bgColor theme="0" tint="-0.14996795556505021"/>
        </patternFill>
      </fill>
    </dxf>
    <dxf>
      <fill>
        <patternFill>
          <bgColor theme="0" tint="-0.14996795556505021"/>
        </patternFill>
      </fill>
    </dxf>
    <dxf>
      <fill>
        <patternFill>
          <bgColor rgb="FFFC7854"/>
        </patternFill>
      </fill>
    </dxf>
    <dxf>
      <fill>
        <patternFill>
          <bgColor rgb="FFFFFF99"/>
        </patternFill>
      </fill>
    </dxf>
    <dxf>
      <fill>
        <patternFill>
          <bgColor rgb="FF99FF99"/>
        </patternFill>
      </fill>
    </dxf>
    <dxf>
      <fill>
        <patternFill>
          <bgColor theme="0" tint="-0.14996795556505021"/>
        </patternFill>
      </fill>
    </dxf>
    <dxf>
      <fill>
        <patternFill>
          <bgColor theme="0" tint="-0.14996795556505021"/>
        </patternFill>
      </fill>
    </dxf>
    <dxf>
      <font>
        <strike val="0"/>
        <color rgb="FF0000CC"/>
      </font>
    </dxf>
    <dxf>
      <font>
        <color rgb="FFC00000"/>
      </font>
    </dxf>
    <dxf>
      <font>
        <strike val="0"/>
        <color rgb="FF0000CC"/>
      </font>
    </dxf>
    <dxf>
      <font>
        <color rgb="FFC00000"/>
      </font>
    </dxf>
    <dxf>
      <fill>
        <patternFill>
          <bgColor rgb="FFCCECFF"/>
        </patternFill>
      </fill>
    </dxf>
    <dxf>
      <fill>
        <patternFill>
          <bgColor rgb="FFFC7854"/>
        </patternFill>
      </fill>
    </dxf>
    <dxf>
      <fill>
        <patternFill>
          <bgColor rgb="FFFFFF99"/>
        </patternFill>
      </fill>
    </dxf>
    <dxf>
      <fill>
        <patternFill>
          <bgColor rgb="FF99FF99"/>
        </patternFill>
      </fill>
    </dxf>
    <dxf>
      <fill>
        <patternFill>
          <bgColor theme="0" tint="-0.14996795556505021"/>
        </patternFill>
      </fill>
    </dxf>
    <dxf>
      <fill>
        <patternFill>
          <bgColor theme="0" tint="-0.14996795556505021"/>
        </patternFill>
      </fill>
    </dxf>
    <dxf>
      <fill>
        <patternFill>
          <bgColor rgb="FFFC7854"/>
        </patternFill>
      </fill>
    </dxf>
    <dxf>
      <fill>
        <patternFill>
          <bgColor rgb="FFFFFF99"/>
        </patternFill>
      </fill>
    </dxf>
    <dxf>
      <fill>
        <patternFill>
          <bgColor rgb="FF99FF99"/>
        </patternFill>
      </fill>
    </dxf>
    <dxf>
      <fill>
        <patternFill>
          <bgColor theme="0" tint="-0.14996795556505021"/>
        </patternFill>
      </fill>
    </dxf>
    <dxf>
      <fill>
        <patternFill>
          <bgColor theme="0" tint="-0.14996795556505021"/>
        </patternFill>
      </fill>
    </dxf>
    <dxf>
      <fill>
        <patternFill>
          <bgColor rgb="FFFC7854"/>
        </patternFill>
      </fill>
    </dxf>
    <dxf>
      <fill>
        <patternFill>
          <bgColor rgb="FFFFFF99"/>
        </patternFill>
      </fill>
    </dxf>
    <dxf>
      <fill>
        <patternFill>
          <bgColor rgb="FF99FF99"/>
        </patternFill>
      </fill>
    </dxf>
    <dxf>
      <fill>
        <patternFill>
          <bgColor theme="0" tint="-0.14996795556505021"/>
        </patternFill>
      </fill>
    </dxf>
    <dxf>
      <fill>
        <patternFill>
          <bgColor theme="0" tint="-0.14996795556505021"/>
        </patternFill>
      </fill>
    </dxf>
    <dxf>
      <font>
        <strike val="0"/>
        <color rgb="FF0000CC"/>
      </font>
    </dxf>
    <dxf>
      <font>
        <color rgb="FFC00000"/>
      </font>
    </dxf>
    <dxf>
      <fill>
        <patternFill>
          <bgColor rgb="FFCCECFF"/>
        </patternFill>
      </fill>
    </dxf>
    <dxf>
      <fill>
        <patternFill>
          <bgColor rgb="FFFC7854"/>
        </patternFill>
      </fill>
    </dxf>
    <dxf>
      <fill>
        <patternFill>
          <bgColor rgb="FFFFFF99"/>
        </patternFill>
      </fill>
    </dxf>
    <dxf>
      <fill>
        <patternFill>
          <bgColor rgb="FF99FF99"/>
        </patternFill>
      </fill>
    </dxf>
    <dxf>
      <fill>
        <patternFill>
          <bgColor theme="0" tint="-0.14996795556505021"/>
        </patternFill>
      </fill>
    </dxf>
    <dxf>
      <fill>
        <patternFill>
          <bgColor theme="0" tint="-0.14996795556505021"/>
        </patternFill>
      </fill>
    </dxf>
    <dxf>
      <fill>
        <patternFill>
          <bgColor rgb="FFFC7854"/>
        </patternFill>
      </fill>
    </dxf>
    <dxf>
      <fill>
        <patternFill>
          <bgColor rgb="FFFFFF99"/>
        </patternFill>
      </fill>
    </dxf>
    <dxf>
      <fill>
        <patternFill>
          <bgColor rgb="FF99FF99"/>
        </patternFill>
      </fill>
    </dxf>
    <dxf>
      <fill>
        <patternFill>
          <bgColor theme="0" tint="-0.14996795556505021"/>
        </patternFill>
      </fill>
    </dxf>
    <dxf>
      <fill>
        <patternFill>
          <bgColor theme="0" tint="-0.14996795556505021"/>
        </patternFill>
      </fill>
    </dxf>
    <dxf>
      <fill>
        <patternFill>
          <bgColor rgb="FFFC7854"/>
        </patternFill>
      </fill>
    </dxf>
    <dxf>
      <fill>
        <patternFill>
          <bgColor rgb="FFFFFF99"/>
        </patternFill>
      </fill>
    </dxf>
    <dxf>
      <fill>
        <patternFill>
          <bgColor rgb="FF99FF99"/>
        </patternFill>
      </fill>
    </dxf>
    <dxf>
      <fill>
        <patternFill>
          <bgColor theme="0" tint="-0.14996795556505021"/>
        </patternFill>
      </fill>
    </dxf>
    <dxf>
      <fill>
        <patternFill>
          <bgColor theme="0" tint="-0.14996795556505021"/>
        </patternFill>
      </fill>
    </dxf>
    <dxf>
      <font>
        <strike val="0"/>
        <color rgb="FF0000CC"/>
      </font>
    </dxf>
    <dxf>
      <font>
        <color rgb="FFC00000"/>
      </font>
    </dxf>
    <dxf>
      <fill>
        <patternFill>
          <bgColor rgb="FFCCECFF"/>
        </patternFill>
      </fill>
    </dxf>
    <dxf>
      <font>
        <b/>
        <i val="0"/>
      </font>
      <fill>
        <patternFill>
          <bgColor rgb="FFFF0000"/>
        </patternFill>
      </fill>
    </dxf>
    <dxf>
      <fill>
        <patternFill>
          <bgColor rgb="FFFC7854"/>
        </patternFill>
      </fill>
    </dxf>
    <dxf>
      <fill>
        <patternFill>
          <bgColor rgb="FFFFFF99"/>
        </patternFill>
      </fill>
    </dxf>
    <dxf>
      <fill>
        <patternFill>
          <bgColor rgb="FF99FF99"/>
        </patternFill>
      </fill>
    </dxf>
    <dxf>
      <fill>
        <patternFill>
          <bgColor theme="0" tint="-0.14996795556505021"/>
        </patternFill>
      </fill>
    </dxf>
    <dxf>
      <fill>
        <patternFill>
          <bgColor theme="0" tint="-0.14996795556505021"/>
        </patternFill>
      </fill>
    </dxf>
    <dxf>
      <fill>
        <patternFill>
          <bgColor rgb="FFFC7854"/>
        </patternFill>
      </fill>
    </dxf>
    <dxf>
      <fill>
        <patternFill>
          <bgColor rgb="FFFFFF99"/>
        </patternFill>
      </fill>
    </dxf>
    <dxf>
      <fill>
        <patternFill>
          <bgColor rgb="FF99FF99"/>
        </patternFill>
      </fill>
    </dxf>
    <dxf>
      <fill>
        <patternFill>
          <bgColor theme="0" tint="-0.14996795556505021"/>
        </patternFill>
      </fill>
    </dxf>
    <dxf>
      <fill>
        <patternFill>
          <bgColor theme="0" tint="-0.14996795556505021"/>
        </patternFill>
      </fill>
    </dxf>
    <dxf>
      <fill>
        <patternFill>
          <bgColor rgb="FFFC7854"/>
        </patternFill>
      </fill>
    </dxf>
    <dxf>
      <fill>
        <patternFill>
          <bgColor rgb="FFFFFF99"/>
        </patternFill>
      </fill>
    </dxf>
    <dxf>
      <fill>
        <patternFill>
          <bgColor rgb="FF99FF99"/>
        </patternFill>
      </fill>
    </dxf>
    <dxf>
      <fill>
        <patternFill>
          <bgColor theme="0" tint="-0.14996795556505021"/>
        </patternFill>
      </fill>
    </dxf>
    <dxf>
      <fill>
        <patternFill>
          <bgColor theme="0" tint="-0.14996795556505021"/>
        </patternFill>
      </fill>
    </dxf>
    <dxf>
      <font>
        <strike val="0"/>
        <color rgb="FF0000CC"/>
      </font>
    </dxf>
    <dxf>
      <font>
        <color rgb="FFC00000"/>
      </font>
    </dxf>
    <dxf>
      <fill>
        <patternFill>
          <bgColor rgb="FFCCECFF"/>
        </patternFill>
      </fill>
    </dxf>
    <dxf>
      <fill>
        <patternFill>
          <bgColor rgb="FFFC7854"/>
        </patternFill>
      </fill>
    </dxf>
    <dxf>
      <fill>
        <patternFill>
          <bgColor rgb="FFFFFF99"/>
        </patternFill>
      </fill>
    </dxf>
    <dxf>
      <fill>
        <patternFill>
          <bgColor rgb="FF99FF99"/>
        </patternFill>
      </fill>
    </dxf>
    <dxf>
      <fill>
        <patternFill>
          <bgColor theme="0" tint="-0.14996795556505021"/>
        </patternFill>
      </fill>
    </dxf>
    <dxf>
      <fill>
        <patternFill>
          <bgColor theme="0" tint="-0.14996795556505021"/>
        </patternFill>
      </fill>
    </dxf>
    <dxf>
      <fill>
        <patternFill>
          <bgColor rgb="FFFC7854"/>
        </patternFill>
      </fill>
    </dxf>
    <dxf>
      <fill>
        <patternFill>
          <bgColor rgb="FFFFFF99"/>
        </patternFill>
      </fill>
    </dxf>
    <dxf>
      <fill>
        <patternFill>
          <bgColor rgb="FF99FF99"/>
        </patternFill>
      </fill>
    </dxf>
    <dxf>
      <fill>
        <patternFill>
          <bgColor theme="0" tint="-0.14996795556505021"/>
        </patternFill>
      </fill>
    </dxf>
    <dxf>
      <fill>
        <patternFill>
          <bgColor theme="0" tint="-0.14996795556505021"/>
        </patternFill>
      </fill>
    </dxf>
    <dxf>
      <fill>
        <patternFill>
          <bgColor rgb="FFFC7854"/>
        </patternFill>
      </fill>
    </dxf>
    <dxf>
      <fill>
        <patternFill>
          <bgColor rgb="FFFFFF99"/>
        </patternFill>
      </fill>
    </dxf>
    <dxf>
      <fill>
        <patternFill>
          <bgColor rgb="FF99FF99"/>
        </patternFill>
      </fill>
    </dxf>
    <dxf>
      <fill>
        <patternFill>
          <bgColor theme="0" tint="-0.14996795556505021"/>
        </patternFill>
      </fill>
    </dxf>
    <dxf>
      <fill>
        <patternFill>
          <bgColor theme="0" tint="-0.14996795556505021"/>
        </patternFill>
      </fill>
    </dxf>
    <dxf>
      <fill>
        <patternFill>
          <bgColor rgb="FFFC7854"/>
        </patternFill>
      </fill>
    </dxf>
    <dxf>
      <fill>
        <patternFill>
          <bgColor rgb="FFFFFF99"/>
        </patternFill>
      </fill>
    </dxf>
    <dxf>
      <fill>
        <patternFill>
          <bgColor rgb="FF99FF99"/>
        </patternFill>
      </fill>
    </dxf>
    <dxf>
      <fill>
        <patternFill>
          <bgColor theme="0" tint="-0.14996795556505021"/>
        </patternFill>
      </fill>
    </dxf>
    <dxf>
      <fill>
        <patternFill>
          <bgColor theme="0" tint="-0.14996795556505021"/>
        </patternFill>
      </fill>
    </dxf>
    <dxf>
      <font>
        <strike val="0"/>
        <color rgb="FF0000CC"/>
      </font>
    </dxf>
    <dxf>
      <font>
        <color rgb="FFC00000"/>
      </font>
    </dxf>
    <dxf>
      <fill>
        <patternFill>
          <bgColor rgb="FFCCECFF"/>
        </patternFill>
      </fill>
    </dxf>
    <dxf>
      <font>
        <b val="0"/>
        <i val="0"/>
        <strike val="0"/>
      </font>
    </dxf>
    <dxf>
      <fill>
        <patternFill>
          <bgColor rgb="FF99FF99"/>
        </patternFill>
      </fill>
    </dxf>
    <dxf>
      <fill>
        <patternFill>
          <bgColor rgb="FFFFFF99"/>
        </patternFill>
      </fill>
    </dxf>
    <dxf>
      <fill>
        <patternFill>
          <bgColor rgb="FFFC7854"/>
        </patternFill>
      </fill>
    </dxf>
    <dxf>
      <fill>
        <patternFill>
          <bgColor theme="0" tint="-0.14996795556505021"/>
        </patternFill>
      </fill>
    </dxf>
    <dxf>
      <fill>
        <patternFill>
          <bgColor theme="0" tint="-0.14996795556505021"/>
        </patternFill>
      </fill>
    </dxf>
    <dxf>
      <fill>
        <patternFill>
          <bgColor rgb="FF99FF99"/>
        </patternFill>
      </fill>
    </dxf>
    <dxf>
      <fill>
        <patternFill>
          <bgColor rgb="FFFFFF99"/>
        </patternFill>
      </fill>
    </dxf>
    <dxf>
      <fill>
        <patternFill>
          <bgColor rgb="FFFC7854"/>
        </patternFill>
      </fill>
    </dxf>
    <dxf>
      <fill>
        <patternFill>
          <bgColor theme="0" tint="-0.14996795556505021"/>
        </patternFill>
      </fill>
    </dxf>
    <dxf>
      <fill>
        <patternFill>
          <bgColor theme="0" tint="-0.14996795556505021"/>
        </patternFill>
      </fill>
    </dxf>
    <dxf>
      <fill>
        <patternFill>
          <bgColor rgb="FFCCFF99"/>
        </patternFill>
      </fill>
    </dxf>
    <dxf>
      <fill>
        <patternFill>
          <bgColor rgb="FFFFFF99"/>
        </patternFill>
      </fill>
    </dxf>
    <dxf>
      <fill>
        <patternFill>
          <bgColor rgb="FFFC7854"/>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99FF66"/>
        </patternFill>
      </fill>
    </dxf>
    <dxf>
      <fill>
        <patternFill>
          <bgColor rgb="FFFFFF66"/>
        </patternFill>
      </fill>
    </dxf>
    <dxf>
      <fill>
        <patternFill>
          <bgColor rgb="FFFF5050"/>
        </patternFill>
      </fill>
    </dxf>
  </dxfs>
  <tableStyles count="0" defaultTableStyle="TableStyleMedium9" defaultPivotStyle="PivotStyleLight16"/>
  <colors>
    <mruColors>
      <color rgb="FFFFFF00"/>
      <color rgb="FFFF9999"/>
      <color rgb="FFCCECFF"/>
      <color rgb="FF99FF33"/>
      <color rgb="FFFFFF99"/>
      <color rgb="FFCCFF99"/>
      <color rgb="FF0000CC"/>
      <color rgb="FF003470"/>
      <color rgb="FF002C5A"/>
      <color rgb="FF00A9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6">
    <tabColor rgb="FF92D050"/>
  </sheetPr>
  <dimension ref="A1:AE45"/>
  <sheetViews>
    <sheetView tabSelected="1" view="pageBreakPreview" zoomScaleNormal="100" zoomScaleSheetLayoutView="100" workbookViewId="0">
      <selection activeCell="S43" sqref="S43"/>
    </sheetView>
  </sheetViews>
  <sheetFormatPr defaultColWidth="9.140625" defaultRowHeight="15.75" x14ac:dyDescent="0.25"/>
  <cols>
    <col min="1" max="1" width="1.42578125" style="9" customWidth="1"/>
    <col min="2" max="2" width="6" style="9" customWidth="1"/>
    <col min="3" max="3" width="2.5703125" style="9" customWidth="1"/>
    <col min="4" max="4" width="2.140625" style="9" customWidth="1"/>
    <col min="5" max="5" width="12.7109375" style="9" customWidth="1"/>
    <col min="6" max="6" width="17.7109375" style="9" customWidth="1"/>
    <col min="7" max="7" width="22.7109375" style="9" customWidth="1"/>
    <col min="8" max="9" width="2.140625" style="9" customWidth="1"/>
    <col min="10" max="10" width="4.42578125" style="9" customWidth="1"/>
    <col min="11" max="11" width="2.28515625" style="9" customWidth="1"/>
    <col min="12" max="12" width="10" style="9" customWidth="1"/>
    <col min="13" max="13" width="27.42578125" style="9" customWidth="1"/>
    <col min="14" max="14" width="1.42578125" style="9" customWidth="1"/>
    <col min="15" max="16384" width="9.140625" style="9"/>
  </cols>
  <sheetData>
    <row r="1" spans="1:15" x14ac:dyDescent="0.25">
      <c r="A1" s="298" t="str">
        <f>Титульник!A2</f>
        <v>Аудит процесса</v>
      </c>
      <c r="B1" s="298"/>
      <c r="C1" s="298"/>
      <c r="D1" s="298"/>
      <c r="E1" s="298"/>
      <c r="F1" s="298"/>
      <c r="G1" s="298"/>
      <c r="H1" s="298"/>
      <c r="I1" s="298"/>
      <c r="J1" s="298"/>
      <c r="K1" s="298"/>
      <c r="L1" s="298"/>
      <c r="M1" s="298"/>
      <c r="N1" s="298"/>
    </row>
    <row r="2" spans="1:15" x14ac:dyDescent="0.25">
      <c r="A2" s="299" t="s">
        <v>275</v>
      </c>
      <c r="B2" s="299"/>
      <c r="C2" s="299"/>
      <c r="D2" s="299"/>
      <c r="E2" s="299"/>
      <c r="F2" s="299"/>
      <c r="G2" s="299"/>
      <c r="H2" s="299"/>
      <c r="I2" s="299"/>
      <c r="J2" s="299"/>
      <c r="K2" s="299"/>
      <c r="L2" s="299"/>
      <c r="M2" s="299"/>
      <c r="N2" s="299"/>
    </row>
    <row r="3" spans="1:15" s="8" customFormat="1" ht="5.25" customHeight="1" x14ac:dyDescent="0.25">
      <c r="A3" s="266"/>
      <c r="B3" s="266"/>
      <c r="C3" s="266"/>
      <c r="D3" s="266"/>
      <c r="E3" s="266"/>
      <c r="F3" s="266"/>
      <c r="G3" s="266"/>
      <c r="H3" s="266"/>
      <c r="I3" s="266"/>
      <c r="J3" s="266"/>
      <c r="K3" s="266"/>
      <c r="L3" s="266"/>
      <c r="M3" s="266"/>
      <c r="N3" s="266"/>
      <c r="O3" s="2"/>
    </row>
    <row r="4" spans="1:15" s="8" customFormat="1" ht="64.5" customHeight="1" x14ac:dyDescent="0.25">
      <c r="A4" s="75"/>
      <c r="B4" s="257" t="s">
        <v>411</v>
      </c>
      <c r="C4" s="257"/>
      <c r="D4" s="257"/>
      <c r="E4" s="257"/>
      <c r="F4" s="257"/>
      <c r="G4" s="257"/>
      <c r="H4" s="257"/>
      <c r="I4" s="257"/>
      <c r="J4" s="257"/>
      <c r="K4" s="257"/>
      <c r="L4" s="257"/>
      <c r="M4" s="257"/>
      <c r="N4" s="75"/>
      <c r="O4" s="2"/>
    </row>
    <row r="5" spans="1:15" s="8" customFormat="1" ht="153" customHeight="1" x14ac:dyDescent="0.25">
      <c r="A5" s="75"/>
      <c r="B5" s="267" t="s">
        <v>412</v>
      </c>
      <c r="C5" s="267"/>
      <c r="D5" s="267"/>
      <c r="E5" s="267"/>
      <c r="F5" s="267"/>
      <c r="G5" s="267"/>
      <c r="H5" s="267"/>
      <c r="I5" s="267"/>
      <c r="J5" s="267"/>
      <c r="K5" s="267"/>
      <c r="L5" s="267"/>
      <c r="M5" s="267"/>
      <c r="N5" s="75"/>
      <c r="O5" s="2"/>
    </row>
    <row r="6" spans="1:15" s="8" customFormat="1" x14ac:dyDescent="0.25">
      <c r="A6" s="75"/>
      <c r="B6" s="258" t="s">
        <v>277</v>
      </c>
      <c r="C6" s="258"/>
      <c r="D6" s="258"/>
      <c r="E6" s="258"/>
      <c r="F6" s="258"/>
      <c r="G6" s="258"/>
      <c r="H6" s="258"/>
      <c r="I6" s="258"/>
      <c r="J6" s="258"/>
      <c r="K6" s="258"/>
      <c r="L6" s="258"/>
      <c r="M6" s="258"/>
      <c r="N6" s="75"/>
      <c r="O6" s="2"/>
    </row>
    <row r="7" spans="1:15" s="231" customFormat="1" ht="18" customHeight="1" x14ac:dyDescent="0.25">
      <c r="A7" s="230"/>
      <c r="B7" s="221" t="s">
        <v>164</v>
      </c>
      <c r="C7" s="268" t="s">
        <v>172</v>
      </c>
      <c r="D7" s="268"/>
      <c r="E7" s="268"/>
      <c r="F7" s="268"/>
      <c r="G7" s="268"/>
      <c r="H7" s="268"/>
      <c r="I7" s="268"/>
      <c r="J7" s="268"/>
      <c r="K7" s="268"/>
      <c r="L7" s="268"/>
      <c r="M7" s="268"/>
      <c r="N7" s="230"/>
      <c r="O7" s="6"/>
    </row>
    <row r="8" spans="1:15" s="86" customFormat="1" ht="9" customHeight="1" x14ac:dyDescent="0.25">
      <c r="A8" s="84"/>
      <c r="B8" s="83">
        <v>1</v>
      </c>
      <c r="C8" s="269">
        <v>2</v>
      </c>
      <c r="D8" s="269"/>
      <c r="E8" s="269"/>
      <c r="F8" s="269"/>
      <c r="G8" s="269"/>
      <c r="H8" s="269"/>
      <c r="I8" s="269"/>
      <c r="J8" s="269"/>
      <c r="K8" s="269"/>
      <c r="L8" s="269"/>
      <c r="M8" s="269"/>
      <c r="N8" s="84"/>
      <c r="O8" s="85"/>
    </row>
    <row r="9" spans="1:15" s="236" customFormat="1" ht="25.5" customHeight="1" x14ac:dyDescent="0.2">
      <c r="A9" s="232"/>
      <c r="B9" s="233">
        <v>10</v>
      </c>
      <c r="C9" s="270" t="s">
        <v>401</v>
      </c>
      <c r="D9" s="264"/>
      <c r="E9" s="264"/>
      <c r="F9" s="264"/>
      <c r="G9" s="264"/>
      <c r="H9" s="264"/>
      <c r="I9" s="264"/>
      <c r="J9" s="264"/>
      <c r="K9" s="264"/>
      <c r="L9" s="264"/>
      <c r="M9" s="265"/>
      <c r="N9" s="234"/>
      <c r="O9" s="235"/>
    </row>
    <row r="10" spans="1:15" s="236" customFormat="1" ht="26.25" customHeight="1" x14ac:dyDescent="0.2">
      <c r="A10" s="232"/>
      <c r="B10" s="233">
        <v>8</v>
      </c>
      <c r="C10" s="263" t="s">
        <v>402</v>
      </c>
      <c r="D10" s="264"/>
      <c r="E10" s="264"/>
      <c r="F10" s="264"/>
      <c r="G10" s="264"/>
      <c r="H10" s="264"/>
      <c r="I10" s="264"/>
      <c r="J10" s="264"/>
      <c r="K10" s="264"/>
      <c r="L10" s="264"/>
      <c r="M10" s="265"/>
      <c r="N10" s="234"/>
      <c r="O10" s="235"/>
    </row>
    <row r="11" spans="1:15" s="236" customFormat="1" ht="39.75" customHeight="1" x14ac:dyDescent="0.2">
      <c r="A11" s="232"/>
      <c r="B11" s="237">
        <v>6</v>
      </c>
      <c r="C11" s="263" t="s">
        <v>403</v>
      </c>
      <c r="D11" s="264"/>
      <c r="E11" s="264"/>
      <c r="F11" s="264"/>
      <c r="G11" s="264"/>
      <c r="H11" s="264"/>
      <c r="I11" s="264"/>
      <c r="J11" s="264"/>
      <c r="K11" s="264"/>
      <c r="L11" s="264"/>
      <c r="M11" s="265"/>
      <c r="N11" s="234"/>
      <c r="O11" s="235"/>
    </row>
    <row r="12" spans="1:15" s="236" customFormat="1" ht="90" customHeight="1" x14ac:dyDescent="0.2">
      <c r="A12" s="232"/>
      <c r="B12" s="238">
        <v>4</v>
      </c>
      <c r="C12" s="263" t="s">
        <v>404</v>
      </c>
      <c r="D12" s="264"/>
      <c r="E12" s="264"/>
      <c r="F12" s="264"/>
      <c r="G12" s="264"/>
      <c r="H12" s="264"/>
      <c r="I12" s="264"/>
      <c r="J12" s="264"/>
      <c r="K12" s="264"/>
      <c r="L12" s="264"/>
      <c r="M12" s="265"/>
      <c r="N12" s="234"/>
      <c r="O12" s="235"/>
    </row>
    <row r="13" spans="1:15" s="236" customFormat="1" ht="105.75" customHeight="1" x14ac:dyDescent="0.2">
      <c r="A13" s="232"/>
      <c r="B13" s="239">
        <v>0</v>
      </c>
      <c r="C13" s="263" t="s">
        <v>405</v>
      </c>
      <c r="D13" s="264"/>
      <c r="E13" s="264"/>
      <c r="F13" s="264"/>
      <c r="G13" s="264"/>
      <c r="H13" s="264"/>
      <c r="I13" s="264"/>
      <c r="J13" s="264"/>
      <c r="K13" s="264"/>
      <c r="L13" s="264"/>
      <c r="M13" s="265"/>
      <c r="N13" s="234"/>
      <c r="O13" s="235"/>
    </row>
    <row r="14" spans="1:15" s="236" customFormat="1" ht="20.25" customHeight="1" x14ac:dyDescent="0.2">
      <c r="A14" s="232"/>
      <c r="B14" s="240" t="s">
        <v>96</v>
      </c>
      <c r="C14" s="263" t="s">
        <v>406</v>
      </c>
      <c r="D14" s="264"/>
      <c r="E14" s="264"/>
      <c r="F14" s="264"/>
      <c r="G14" s="264"/>
      <c r="H14" s="264"/>
      <c r="I14" s="264"/>
      <c r="J14" s="264"/>
      <c r="K14" s="264"/>
      <c r="L14" s="264"/>
      <c r="M14" s="265"/>
      <c r="N14" s="234"/>
      <c r="O14" s="235"/>
    </row>
    <row r="15" spans="1:15" s="8" customFormat="1" ht="9.75" customHeight="1" x14ac:dyDescent="0.25">
      <c r="A15" s="90"/>
      <c r="B15" s="204"/>
      <c r="C15" s="203"/>
      <c r="D15" s="203"/>
      <c r="E15" s="203"/>
      <c r="F15" s="203"/>
      <c r="G15" s="203"/>
      <c r="H15" s="203"/>
      <c r="I15" s="203"/>
      <c r="J15" s="203"/>
      <c r="K15" s="203"/>
      <c r="L15" s="203"/>
      <c r="M15" s="203"/>
      <c r="N15" s="87"/>
      <c r="O15" s="10"/>
    </row>
    <row r="16" spans="1:15" s="8" customFormat="1" ht="32.25" customHeight="1" x14ac:dyDescent="0.25">
      <c r="A16" s="90"/>
      <c r="B16" s="257" t="s">
        <v>413</v>
      </c>
      <c r="C16" s="267"/>
      <c r="D16" s="267"/>
      <c r="E16" s="267"/>
      <c r="F16" s="267"/>
      <c r="G16" s="267"/>
      <c r="H16" s="267"/>
      <c r="I16" s="267"/>
      <c r="J16" s="267"/>
      <c r="K16" s="267"/>
      <c r="L16" s="267"/>
      <c r="M16" s="267"/>
      <c r="N16" s="87"/>
      <c r="O16" s="10"/>
    </row>
    <row r="17" spans="1:19" s="8" customFormat="1" ht="43.5" customHeight="1" x14ac:dyDescent="0.25">
      <c r="A17" s="90"/>
      <c r="B17" s="261" t="s">
        <v>414</v>
      </c>
      <c r="C17" s="261"/>
      <c r="D17" s="261"/>
      <c r="E17" s="261"/>
      <c r="F17" s="261"/>
      <c r="G17" s="261"/>
      <c r="H17" s="261"/>
      <c r="I17" s="261"/>
      <c r="J17" s="261"/>
      <c r="K17" s="261"/>
      <c r="L17" s="261"/>
      <c r="M17" s="261"/>
      <c r="N17" s="87"/>
      <c r="O17" s="10"/>
    </row>
    <row r="18" spans="1:19" s="8" customFormat="1" ht="15.75" customHeight="1" x14ac:dyDescent="0.25">
      <c r="A18" s="90"/>
      <c r="B18" s="259" t="s">
        <v>415</v>
      </c>
      <c r="C18" s="259"/>
      <c r="D18" s="259"/>
      <c r="E18" s="259"/>
      <c r="F18" s="259"/>
      <c r="G18" s="259"/>
      <c r="H18" s="259"/>
      <c r="I18" s="259"/>
      <c r="J18" s="259"/>
      <c r="K18" s="259"/>
      <c r="L18" s="259"/>
      <c r="M18" s="259"/>
      <c r="N18" s="71"/>
      <c r="O18" s="71"/>
      <c r="P18" s="71"/>
      <c r="Q18" s="71"/>
      <c r="R18" s="71"/>
      <c r="S18" s="71"/>
    </row>
    <row r="19" spans="1:19" s="8" customFormat="1" ht="16.5" customHeight="1" x14ac:dyDescent="0.25">
      <c r="A19" s="90"/>
      <c r="B19" s="271"/>
      <c r="C19" s="274" t="s">
        <v>175</v>
      </c>
      <c r="D19" s="274"/>
      <c r="E19" s="274"/>
      <c r="F19" s="274"/>
      <c r="G19" s="274"/>
      <c r="H19" s="272" t="s">
        <v>104</v>
      </c>
      <c r="I19" s="272"/>
      <c r="J19" s="272"/>
      <c r="K19" s="272"/>
      <c r="L19" s="273"/>
      <c r="M19" s="273"/>
      <c r="N19" s="87"/>
      <c r="O19" s="10"/>
    </row>
    <row r="20" spans="1:19" s="8" customFormat="1" ht="15.75" customHeight="1" x14ac:dyDescent="0.25">
      <c r="A20" s="90"/>
      <c r="B20" s="271"/>
      <c r="C20" s="260" t="s">
        <v>105</v>
      </c>
      <c r="D20" s="260"/>
      <c r="E20" s="260"/>
      <c r="F20" s="260"/>
      <c r="G20" s="260"/>
      <c r="H20" s="272"/>
      <c r="I20" s="272"/>
      <c r="J20" s="272"/>
      <c r="K20" s="272"/>
      <c r="L20" s="273"/>
      <c r="M20" s="273"/>
      <c r="N20" s="87"/>
      <c r="O20" s="10"/>
    </row>
    <row r="21" spans="1:19" s="8" customFormat="1" ht="20.25" customHeight="1" x14ac:dyDescent="0.25">
      <c r="A21" s="90"/>
      <c r="B21" s="304" t="s">
        <v>416</v>
      </c>
      <c r="C21" s="304"/>
      <c r="D21" s="304"/>
      <c r="E21" s="304"/>
      <c r="F21" s="304"/>
      <c r="G21" s="304"/>
      <c r="H21" s="304"/>
      <c r="I21" s="304"/>
      <c r="J21" s="304"/>
      <c r="K21" s="304"/>
      <c r="L21" s="304"/>
      <c r="M21" s="304"/>
      <c r="N21" s="87"/>
      <c r="O21" s="10"/>
    </row>
    <row r="22" spans="1:19" s="8" customFormat="1" ht="15" customHeight="1" x14ac:dyDescent="0.25">
      <c r="A22" s="90"/>
      <c r="B22" s="255" t="s">
        <v>278</v>
      </c>
      <c r="C22" s="255"/>
      <c r="D22" s="255"/>
      <c r="E22" s="255"/>
      <c r="F22" s="255"/>
      <c r="G22" s="255"/>
      <c r="H22" s="255"/>
      <c r="I22" s="255"/>
      <c r="J22" s="255"/>
      <c r="K22" s="255"/>
      <c r="L22" s="255"/>
      <c r="M22" s="255"/>
      <c r="N22" s="87"/>
      <c r="O22" s="10"/>
    </row>
    <row r="23" spans="1:19" s="231" customFormat="1" ht="27" customHeight="1" x14ac:dyDescent="0.25">
      <c r="A23" s="278"/>
      <c r="B23" s="305" t="s">
        <v>86</v>
      </c>
      <c r="C23" s="306"/>
      <c r="D23" s="307"/>
      <c r="E23" s="221" t="s">
        <v>85</v>
      </c>
      <c r="F23" s="219" t="s">
        <v>176</v>
      </c>
      <c r="G23" s="308" t="s">
        <v>173</v>
      </c>
      <c r="H23" s="309"/>
      <c r="I23" s="309"/>
      <c r="J23" s="309"/>
      <c r="K23" s="309"/>
      <c r="L23" s="309"/>
      <c r="M23" s="310"/>
      <c r="N23" s="281"/>
      <c r="O23" s="241"/>
    </row>
    <row r="24" spans="1:19" s="7" customFormat="1" ht="9" customHeight="1" x14ac:dyDescent="0.15">
      <c r="A24" s="278"/>
      <c r="B24" s="282">
        <v>1</v>
      </c>
      <c r="C24" s="283"/>
      <c r="D24" s="284"/>
      <c r="E24" s="80">
        <v>2</v>
      </c>
      <c r="F24" s="91">
        <v>3</v>
      </c>
      <c r="G24" s="282">
        <v>4</v>
      </c>
      <c r="H24" s="283"/>
      <c r="I24" s="283"/>
      <c r="J24" s="283"/>
      <c r="K24" s="283"/>
      <c r="L24" s="283"/>
      <c r="M24" s="284"/>
      <c r="N24" s="281"/>
      <c r="O24" s="56"/>
    </row>
    <row r="25" spans="1:19" s="236" customFormat="1" ht="26.45" customHeight="1" x14ac:dyDescent="0.2">
      <c r="A25" s="278"/>
      <c r="B25" s="285" t="s">
        <v>107</v>
      </c>
      <c r="C25" s="286"/>
      <c r="D25" s="287"/>
      <c r="E25" s="288" t="s">
        <v>7</v>
      </c>
      <c r="F25" s="247" t="s">
        <v>177</v>
      </c>
      <c r="G25" s="252" t="s">
        <v>178</v>
      </c>
      <c r="H25" s="253"/>
      <c r="I25" s="253"/>
      <c r="J25" s="253"/>
      <c r="K25" s="253"/>
      <c r="L25" s="253"/>
      <c r="M25" s="254"/>
      <c r="N25" s="281"/>
      <c r="O25" s="235"/>
    </row>
    <row r="26" spans="1:19" s="236" customFormat="1" ht="30" customHeight="1" x14ac:dyDescent="0.2">
      <c r="A26" s="278"/>
      <c r="B26" s="290" t="s">
        <v>108</v>
      </c>
      <c r="C26" s="291"/>
      <c r="D26" s="292"/>
      <c r="E26" s="289"/>
      <c r="F26" s="289"/>
      <c r="G26" s="249" t="s">
        <v>179</v>
      </c>
      <c r="H26" s="250"/>
      <c r="I26" s="250"/>
      <c r="J26" s="250"/>
      <c r="K26" s="250"/>
      <c r="L26" s="250"/>
      <c r="M26" s="251"/>
      <c r="N26" s="281"/>
      <c r="O26" s="235"/>
    </row>
    <row r="27" spans="1:19" s="236" customFormat="1" ht="26.25" customHeight="1" x14ac:dyDescent="0.2">
      <c r="A27" s="278"/>
      <c r="B27" s="294" t="s">
        <v>3</v>
      </c>
      <c r="C27" s="295"/>
      <c r="D27" s="296"/>
      <c r="E27" s="247" t="s">
        <v>110</v>
      </c>
      <c r="F27" s="247" t="s">
        <v>182</v>
      </c>
      <c r="G27" s="252" t="s">
        <v>180</v>
      </c>
      <c r="H27" s="253"/>
      <c r="I27" s="253"/>
      <c r="J27" s="253"/>
      <c r="K27" s="253"/>
      <c r="L27" s="253"/>
      <c r="M27" s="254"/>
      <c r="N27" s="281"/>
      <c r="O27" s="235"/>
    </row>
    <row r="28" spans="1:19" s="236" customFormat="1" ht="28.5" customHeight="1" x14ac:dyDescent="0.2">
      <c r="A28" s="278"/>
      <c r="B28" s="301" t="s">
        <v>109</v>
      </c>
      <c r="C28" s="302"/>
      <c r="D28" s="303"/>
      <c r="E28" s="248"/>
      <c r="F28" s="248"/>
      <c r="G28" s="249" t="s">
        <v>181</v>
      </c>
      <c r="H28" s="250"/>
      <c r="I28" s="250"/>
      <c r="J28" s="250"/>
      <c r="K28" s="250"/>
      <c r="L28" s="250"/>
      <c r="M28" s="251"/>
      <c r="N28" s="281"/>
      <c r="O28" s="235"/>
    </row>
    <row r="29" spans="1:19" s="236" customFormat="1" ht="42" customHeight="1" x14ac:dyDescent="0.2">
      <c r="A29" s="278"/>
      <c r="B29" s="244" t="s">
        <v>111</v>
      </c>
      <c r="C29" s="245"/>
      <c r="D29" s="246"/>
      <c r="E29" s="247" t="s">
        <v>112</v>
      </c>
      <c r="F29" s="247" t="s">
        <v>183</v>
      </c>
      <c r="G29" s="252" t="s">
        <v>272</v>
      </c>
      <c r="H29" s="253"/>
      <c r="I29" s="253"/>
      <c r="J29" s="253"/>
      <c r="K29" s="253"/>
      <c r="L29" s="253"/>
      <c r="M29" s="254"/>
      <c r="N29" s="281"/>
      <c r="O29" s="235"/>
    </row>
    <row r="30" spans="1:19" s="236" customFormat="1" ht="30.75" customHeight="1" x14ac:dyDescent="0.2">
      <c r="A30" s="278"/>
      <c r="B30" s="275" t="s">
        <v>274</v>
      </c>
      <c r="C30" s="276"/>
      <c r="D30" s="277"/>
      <c r="E30" s="248"/>
      <c r="F30" s="248"/>
      <c r="G30" s="249" t="s">
        <v>273</v>
      </c>
      <c r="H30" s="250"/>
      <c r="I30" s="250"/>
      <c r="J30" s="250"/>
      <c r="K30" s="250"/>
      <c r="L30" s="250"/>
      <c r="M30" s="251"/>
      <c r="N30" s="281"/>
      <c r="O30" s="235"/>
    </row>
    <row r="31" spans="1:19" s="8" customFormat="1" ht="18" customHeight="1" x14ac:dyDescent="0.25">
      <c r="A31" s="278"/>
      <c r="B31" s="256" t="s">
        <v>174</v>
      </c>
      <c r="C31" s="256"/>
      <c r="D31" s="256"/>
      <c r="E31" s="256"/>
      <c r="F31" s="256"/>
      <c r="G31" s="256"/>
      <c r="H31" s="256"/>
      <c r="I31" s="256"/>
      <c r="J31" s="256"/>
      <c r="K31" s="256"/>
      <c r="L31" s="256"/>
      <c r="M31" s="256"/>
      <c r="N31" s="281"/>
      <c r="O31" s="10"/>
    </row>
    <row r="32" spans="1:19" ht="19.5" customHeight="1" x14ac:dyDescent="0.25">
      <c r="A32" s="278"/>
      <c r="B32" s="242" t="s">
        <v>282</v>
      </c>
      <c r="C32" s="243"/>
      <c r="D32" s="243"/>
      <c r="E32" s="243"/>
      <c r="F32" s="243"/>
      <c r="G32" s="243"/>
      <c r="H32" s="243"/>
      <c r="I32" s="243"/>
      <c r="J32" s="243"/>
      <c r="K32" s="243"/>
      <c r="L32" s="243"/>
      <c r="M32" s="243"/>
      <c r="N32" s="281"/>
    </row>
    <row r="33" spans="1:31" ht="15.75" customHeight="1" x14ac:dyDescent="0.25">
      <c r="A33" s="278"/>
      <c r="B33" s="280" t="s">
        <v>113</v>
      </c>
      <c r="C33" s="280"/>
      <c r="D33" s="280"/>
      <c r="E33" s="280"/>
      <c r="F33" s="280"/>
      <c r="G33" s="280"/>
      <c r="H33" s="280"/>
      <c r="I33" s="280"/>
      <c r="J33" s="280"/>
      <c r="K33" s="280"/>
      <c r="L33" s="280"/>
      <c r="M33" s="280"/>
      <c r="N33" s="281"/>
      <c r="Q33" s="92"/>
      <c r="R33" s="92"/>
      <c r="S33" s="92"/>
      <c r="T33" s="92"/>
      <c r="U33" s="92"/>
      <c r="V33" s="92"/>
      <c r="W33" s="92"/>
      <c r="X33" s="92"/>
      <c r="Y33" s="92"/>
      <c r="Z33" s="92"/>
      <c r="AA33" s="92"/>
      <c r="AB33" s="92"/>
      <c r="AC33" s="92"/>
      <c r="AD33" s="92"/>
      <c r="AE33" s="92"/>
    </row>
    <row r="34" spans="1:31" s="13" customFormat="1" x14ac:dyDescent="0.25">
      <c r="A34" s="278"/>
      <c r="B34" s="58" t="s">
        <v>115</v>
      </c>
      <c r="C34" s="279" t="s">
        <v>279</v>
      </c>
      <c r="D34" s="279"/>
      <c r="E34" s="279"/>
      <c r="F34" s="279"/>
      <c r="G34" s="279"/>
      <c r="H34" s="279"/>
      <c r="I34" s="279"/>
      <c r="J34" s="279"/>
      <c r="K34" s="279"/>
      <c r="L34" s="279"/>
      <c r="M34" s="279"/>
      <c r="N34" s="281"/>
      <c r="Q34" s="87"/>
      <c r="R34" s="87"/>
      <c r="S34" s="87"/>
      <c r="T34" s="87"/>
      <c r="U34" s="87"/>
      <c r="V34" s="87"/>
      <c r="W34" s="87"/>
      <c r="X34" s="87"/>
      <c r="Y34" s="87"/>
      <c r="Z34" s="87"/>
      <c r="AA34" s="87"/>
      <c r="AB34" s="87"/>
      <c r="AC34" s="87"/>
      <c r="AD34" s="87"/>
      <c r="AE34" s="87"/>
    </row>
    <row r="35" spans="1:31" s="13" customFormat="1" ht="15.75" customHeight="1" x14ac:dyDescent="0.25">
      <c r="A35" s="278"/>
      <c r="B35" s="58" t="s">
        <v>115</v>
      </c>
      <c r="C35" s="262" t="s">
        <v>280</v>
      </c>
      <c r="D35" s="262"/>
      <c r="E35" s="262"/>
      <c r="F35" s="262"/>
      <c r="G35" s="262"/>
      <c r="H35" s="262"/>
      <c r="I35" s="262"/>
      <c r="J35" s="262"/>
      <c r="K35" s="262"/>
      <c r="L35" s="262"/>
      <c r="M35" s="262"/>
      <c r="N35" s="281"/>
      <c r="Q35" s="87"/>
      <c r="R35" s="87"/>
      <c r="S35" s="87"/>
      <c r="T35" s="87"/>
      <c r="U35" s="87"/>
      <c r="V35" s="87"/>
      <c r="W35" s="87"/>
      <c r="X35" s="87"/>
      <c r="Y35" s="87"/>
      <c r="Z35" s="87"/>
      <c r="AA35" s="87"/>
      <c r="AB35" s="87"/>
      <c r="AC35" s="87"/>
      <c r="AD35" s="87"/>
      <c r="AE35" s="87"/>
    </row>
    <row r="36" spans="1:31" s="13" customFormat="1" ht="15.75" customHeight="1" x14ac:dyDescent="0.25">
      <c r="A36" s="278"/>
      <c r="B36" s="58" t="s">
        <v>115</v>
      </c>
      <c r="C36" s="279" t="s">
        <v>114</v>
      </c>
      <c r="D36" s="279"/>
      <c r="E36" s="279"/>
      <c r="F36" s="279"/>
      <c r="G36" s="279"/>
      <c r="H36" s="279"/>
      <c r="I36" s="279"/>
      <c r="J36" s="279"/>
      <c r="K36" s="279"/>
      <c r="L36" s="279"/>
      <c r="M36" s="279"/>
      <c r="N36" s="281"/>
    </row>
    <row r="37" spans="1:31" s="13" customFormat="1" x14ac:dyDescent="0.25">
      <c r="A37" s="278"/>
      <c r="B37" s="280" t="s">
        <v>116</v>
      </c>
      <c r="C37" s="280"/>
      <c r="D37" s="280"/>
      <c r="E37" s="280"/>
      <c r="F37" s="280"/>
      <c r="G37" s="280"/>
      <c r="H37" s="280"/>
      <c r="I37" s="280"/>
      <c r="J37" s="280"/>
      <c r="K37" s="280"/>
      <c r="L37" s="280"/>
      <c r="M37" s="280"/>
      <c r="N37" s="281"/>
    </row>
    <row r="38" spans="1:31" s="13" customFormat="1" ht="15.75" customHeight="1" x14ac:dyDescent="0.25">
      <c r="A38" s="278"/>
      <c r="B38" s="58" t="s">
        <v>115</v>
      </c>
      <c r="C38" s="293" t="s">
        <v>281</v>
      </c>
      <c r="D38" s="293"/>
      <c r="E38" s="293"/>
      <c r="F38" s="293"/>
      <c r="G38" s="293"/>
      <c r="H38" s="293"/>
      <c r="I38" s="293"/>
      <c r="J38" s="293"/>
      <c r="K38" s="293"/>
      <c r="L38" s="293"/>
      <c r="M38" s="293"/>
      <c r="N38" s="281"/>
    </row>
    <row r="39" spans="1:31" s="13" customFormat="1" ht="48" customHeight="1" x14ac:dyDescent="0.25">
      <c r="A39" s="193"/>
      <c r="B39" s="297" t="s">
        <v>283</v>
      </c>
      <c r="C39" s="297"/>
      <c r="D39" s="297"/>
      <c r="E39" s="297"/>
      <c r="F39" s="297"/>
      <c r="G39" s="297"/>
      <c r="H39" s="297"/>
      <c r="I39" s="297"/>
      <c r="J39" s="297"/>
      <c r="K39" s="297"/>
      <c r="L39" s="297"/>
      <c r="M39" s="297"/>
      <c r="N39" s="192"/>
    </row>
    <row r="40" spans="1:31" s="54" customFormat="1" ht="9" customHeight="1" x14ac:dyDescent="0.25">
      <c r="A40" s="630">
        <v>111</v>
      </c>
      <c r="B40" s="630"/>
      <c r="C40" s="630"/>
      <c r="D40" s="630"/>
      <c r="E40" s="630"/>
      <c r="F40" s="630"/>
      <c r="G40" s="630"/>
      <c r="H40" s="630"/>
      <c r="I40" s="630"/>
      <c r="J40" s="630"/>
      <c r="K40" s="630"/>
      <c r="L40" s="630"/>
      <c r="M40" s="630"/>
      <c r="N40" s="630"/>
    </row>
    <row r="41" spans="1:31" ht="15.75" customHeight="1" x14ac:dyDescent="0.25">
      <c r="A41" s="278"/>
      <c r="B41" s="300" t="s">
        <v>32</v>
      </c>
      <c r="C41" s="300"/>
      <c r="D41" s="300"/>
      <c r="E41" s="300"/>
      <c r="F41" s="94"/>
      <c r="G41" s="94"/>
      <c r="H41" s="94"/>
      <c r="I41" s="94"/>
      <c r="J41" s="94"/>
      <c r="K41" s="94"/>
      <c r="L41" s="94"/>
      <c r="M41" s="94"/>
      <c r="N41" s="94"/>
      <c r="O41" s="94"/>
      <c r="P41" s="94"/>
      <c r="Q41" s="94"/>
      <c r="R41" s="94"/>
      <c r="S41" s="94"/>
    </row>
    <row r="42" spans="1:31" ht="48.75" customHeight="1" x14ac:dyDescent="0.25">
      <c r="A42" s="278"/>
      <c r="B42" s="57" t="s">
        <v>171</v>
      </c>
      <c r="C42" s="262" t="s">
        <v>284</v>
      </c>
      <c r="D42" s="262"/>
      <c r="E42" s="262"/>
      <c r="F42" s="262"/>
      <c r="G42" s="262"/>
      <c r="H42" s="262"/>
      <c r="I42" s="262"/>
      <c r="J42" s="262"/>
      <c r="K42" s="262"/>
      <c r="L42" s="262"/>
      <c r="M42" s="262"/>
      <c r="N42" s="262"/>
      <c r="O42" s="93"/>
      <c r="P42" s="93"/>
      <c r="Q42" s="93"/>
      <c r="R42" s="93"/>
      <c r="S42" s="93"/>
    </row>
    <row r="43" spans="1:31" s="8" customFormat="1" ht="64.5" customHeight="1" x14ac:dyDescent="0.25">
      <c r="A43" s="124"/>
      <c r="B43" s="57" t="s">
        <v>102</v>
      </c>
      <c r="C43" s="262" t="s">
        <v>228</v>
      </c>
      <c r="D43" s="262"/>
      <c r="E43" s="262"/>
      <c r="F43" s="262"/>
      <c r="G43" s="262"/>
      <c r="H43" s="262"/>
      <c r="I43" s="262"/>
      <c r="J43" s="262"/>
      <c r="K43" s="262"/>
      <c r="L43" s="262"/>
      <c r="M43" s="262"/>
      <c r="N43" s="262"/>
      <c r="O43" s="93"/>
      <c r="P43" s="93"/>
      <c r="Q43" s="93"/>
      <c r="R43" s="93"/>
      <c r="S43" s="93"/>
      <c r="T43" s="10"/>
    </row>
    <row r="44" spans="1:31" s="8" customFormat="1" ht="51" customHeight="1" x14ac:dyDescent="0.25">
      <c r="A44" s="79"/>
      <c r="B44" s="57" t="s">
        <v>103</v>
      </c>
      <c r="C44" s="257" t="s">
        <v>286</v>
      </c>
      <c r="D44" s="257"/>
      <c r="E44" s="257"/>
      <c r="F44" s="257"/>
      <c r="G44" s="257"/>
      <c r="H44" s="257"/>
      <c r="I44" s="257"/>
      <c r="J44" s="257"/>
      <c r="K44" s="257"/>
      <c r="L44" s="257"/>
      <c r="M44" s="257"/>
      <c r="N44" s="257"/>
      <c r="O44" s="93"/>
      <c r="P44" s="93"/>
      <c r="Q44" s="93"/>
      <c r="R44" s="93"/>
      <c r="S44" s="93"/>
      <c r="T44" s="10"/>
    </row>
    <row r="45" spans="1:31" s="54" customFormat="1" x14ac:dyDescent="0.25"/>
  </sheetData>
  <mergeCells count="63">
    <mergeCell ref="A1:N1"/>
    <mergeCell ref="A2:N2"/>
    <mergeCell ref="C44:N44"/>
    <mergeCell ref="B41:E41"/>
    <mergeCell ref="G27:M27"/>
    <mergeCell ref="B33:M33"/>
    <mergeCell ref="C34:M34"/>
    <mergeCell ref="E27:E28"/>
    <mergeCell ref="B28:D28"/>
    <mergeCell ref="B21:M21"/>
    <mergeCell ref="B23:D23"/>
    <mergeCell ref="G23:M23"/>
    <mergeCell ref="B24:D24"/>
    <mergeCell ref="G26:M26"/>
    <mergeCell ref="F25:F26"/>
    <mergeCell ref="F29:F30"/>
    <mergeCell ref="A41:A42"/>
    <mergeCell ref="C42:N42"/>
    <mergeCell ref="C35:M35"/>
    <mergeCell ref="C36:M36"/>
    <mergeCell ref="A40:N40"/>
    <mergeCell ref="B37:M37"/>
    <mergeCell ref="A23:A38"/>
    <mergeCell ref="N23:N38"/>
    <mergeCell ref="G24:M24"/>
    <mergeCell ref="B25:D25"/>
    <mergeCell ref="E25:E26"/>
    <mergeCell ref="B26:D26"/>
    <mergeCell ref="C38:M38"/>
    <mergeCell ref="B27:D27"/>
    <mergeCell ref="B39:M39"/>
    <mergeCell ref="C43:N43"/>
    <mergeCell ref="C13:M13"/>
    <mergeCell ref="A3:N3"/>
    <mergeCell ref="B5:M5"/>
    <mergeCell ref="C7:M7"/>
    <mergeCell ref="C8:M8"/>
    <mergeCell ref="C9:M9"/>
    <mergeCell ref="C10:M10"/>
    <mergeCell ref="C11:M11"/>
    <mergeCell ref="C12:M12"/>
    <mergeCell ref="C14:M14"/>
    <mergeCell ref="B16:M16"/>
    <mergeCell ref="B19:B20"/>
    <mergeCell ref="H19:K20"/>
    <mergeCell ref="L19:M20"/>
    <mergeCell ref="C19:G19"/>
    <mergeCell ref="B4:M4"/>
    <mergeCell ref="B6:M6"/>
    <mergeCell ref="B18:M18"/>
    <mergeCell ref="C20:G20"/>
    <mergeCell ref="B17:M17"/>
    <mergeCell ref="F27:F28"/>
    <mergeCell ref="G25:M25"/>
    <mergeCell ref="G28:M28"/>
    <mergeCell ref="B22:M22"/>
    <mergeCell ref="B31:M31"/>
    <mergeCell ref="B30:D30"/>
    <mergeCell ref="B32:M32"/>
    <mergeCell ref="B29:D29"/>
    <mergeCell ref="E29:E30"/>
    <mergeCell ref="G30:M30"/>
    <mergeCell ref="G29:M29"/>
  </mergeCells>
  <pageMargins left="0.59055118110236227" right="0.39370078740157483" top="0.39370078740157483" bottom="0.39370078740157483" header="0.31496062992125984" footer="0.19685039370078741"/>
  <pageSetup paperSize="9" scale="80" orientation="portrait" r:id="rId1"/>
  <headerFooter>
    <oddFooter>&amp;LРедакция 4 действует с 03.08.2020</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tabColor theme="3" tint="0.59999389629810485"/>
  </sheetPr>
  <dimension ref="A1:L22"/>
  <sheetViews>
    <sheetView view="pageBreakPreview" topLeftCell="A2" zoomScale="120" zoomScaleNormal="100" zoomScaleSheetLayoutView="120" workbookViewId="0">
      <pane ySplit="7" topLeftCell="A9" activePane="bottomLeft" state="frozen"/>
      <selection activeCell="M21" sqref="M21"/>
      <selection pane="bottomLeft" activeCell="H17" sqref="H17:J17"/>
    </sheetView>
  </sheetViews>
  <sheetFormatPr defaultColWidth="9.140625" defaultRowHeight="15" x14ac:dyDescent="0.25"/>
  <cols>
    <col min="1" max="1" width="3.28515625" style="148" customWidth="1"/>
    <col min="2" max="2" width="2.140625" style="148" customWidth="1"/>
    <col min="3" max="3" width="5.7109375" style="148" customWidth="1"/>
    <col min="4" max="4" width="6.7109375" style="148" customWidth="1"/>
    <col min="5" max="5" width="8.140625" style="148" customWidth="1"/>
    <col min="6" max="6" width="31.140625" style="148" customWidth="1"/>
    <col min="7" max="7" width="8.5703125" style="148" customWidth="1"/>
    <col min="8" max="8" width="34.140625" style="148" customWidth="1"/>
    <col min="9" max="9" width="12" style="148" customWidth="1"/>
    <col min="10" max="10" width="3.5703125" style="148" customWidth="1"/>
    <col min="11" max="11" width="2.7109375" style="148" customWidth="1"/>
    <col min="12" max="12" width="3.7109375" style="149" customWidth="1"/>
    <col min="13" max="16384" width="9.140625" style="148"/>
  </cols>
  <sheetData>
    <row r="1" spans="1:12" s="146" customFormat="1" ht="23.25" customHeight="1" x14ac:dyDescent="0.25">
      <c r="A1" s="457" t="str">
        <f>Титульник!A2</f>
        <v>Аудит процесса</v>
      </c>
      <c r="B1" s="458"/>
      <c r="C1" s="458"/>
      <c r="D1" s="458"/>
      <c r="E1" s="458"/>
      <c r="F1" s="458"/>
      <c r="G1" s="458"/>
      <c r="H1" s="458"/>
      <c r="I1" s="458"/>
      <c r="J1" s="459"/>
    </row>
    <row r="2" spans="1:12" s="146" customFormat="1" ht="15" customHeight="1" x14ac:dyDescent="0.25">
      <c r="A2" s="464" t="s">
        <v>39</v>
      </c>
      <c r="B2" s="465"/>
      <c r="C2" s="465"/>
      <c r="D2" s="540" t="s">
        <v>55</v>
      </c>
      <c r="E2" s="470" t="s">
        <v>187</v>
      </c>
      <c r="F2" s="471"/>
      <c r="G2" s="471"/>
      <c r="H2" s="471"/>
      <c r="I2" s="471"/>
      <c r="J2" s="472"/>
    </row>
    <row r="3" spans="1:12" s="146" customFormat="1" ht="15" customHeight="1" x14ac:dyDescent="0.25">
      <c r="A3" s="466"/>
      <c r="B3" s="467"/>
      <c r="C3" s="467"/>
      <c r="D3" s="541"/>
      <c r="E3" s="473"/>
      <c r="F3" s="474"/>
      <c r="G3" s="474"/>
      <c r="H3" s="474"/>
      <c r="I3" s="474"/>
      <c r="J3" s="475"/>
    </row>
    <row r="4" spans="1:12" ht="7.5" customHeight="1" x14ac:dyDescent="0.25">
      <c r="A4" s="147"/>
      <c r="B4" s="147"/>
      <c r="C4" s="147"/>
      <c r="D4" s="147"/>
      <c r="E4" s="147"/>
      <c r="F4" s="147"/>
      <c r="G4" s="147"/>
      <c r="H4" s="147"/>
      <c r="I4" s="147"/>
      <c r="J4" s="147"/>
    </row>
    <row r="5" spans="1:12" s="152" customFormat="1" ht="11.25" customHeight="1" x14ac:dyDescent="0.25">
      <c r="A5" s="479" t="s">
        <v>40</v>
      </c>
      <c r="B5" s="479"/>
      <c r="C5" s="479"/>
      <c r="D5" s="479"/>
      <c r="E5" s="479"/>
      <c r="F5" s="476">
        <f>Титульник!E6</f>
        <v>0</v>
      </c>
      <c r="G5" s="476"/>
      <c r="H5" s="150" t="str">
        <f>Титульник!C27</f>
        <v>Дата аудита:</v>
      </c>
      <c r="I5" s="176">
        <f>Титульник!I27</f>
        <v>0</v>
      </c>
      <c r="J5" s="151"/>
      <c r="K5" s="146"/>
      <c r="L5" s="146"/>
    </row>
    <row r="6" spans="1:12" ht="7.5" customHeight="1" x14ac:dyDescent="0.25"/>
    <row r="7" spans="1:12" ht="45" customHeight="1" x14ac:dyDescent="0.25">
      <c r="A7" s="207" t="s">
        <v>30</v>
      </c>
      <c r="B7" s="208" t="s">
        <v>88</v>
      </c>
      <c r="C7" s="482" t="s">
        <v>312</v>
      </c>
      <c r="D7" s="483"/>
      <c r="E7" s="483"/>
      <c r="F7" s="483"/>
      <c r="G7" s="217" t="s">
        <v>29</v>
      </c>
      <c r="H7" s="482" t="s">
        <v>28</v>
      </c>
      <c r="I7" s="483"/>
      <c r="J7" s="484"/>
      <c r="K7" s="172"/>
    </row>
    <row r="8" spans="1:12" s="158" customFormat="1" ht="7.5" customHeight="1" x14ac:dyDescent="0.15">
      <c r="A8" s="154">
        <v>1</v>
      </c>
      <c r="B8" s="155">
        <v>2</v>
      </c>
      <c r="C8" s="485">
        <v>3</v>
      </c>
      <c r="D8" s="486"/>
      <c r="E8" s="486"/>
      <c r="F8" s="487"/>
      <c r="G8" s="154">
        <v>4</v>
      </c>
      <c r="H8" s="485">
        <v>10</v>
      </c>
      <c r="I8" s="486"/>
      <c r="J8" s="487"/>
      <c r="K8" s="173"/>
      <c r="L8" s="157"/>
    </row>
    <row r="9" spans="1:12" s="161" customFormat="1" ht="12.75" x14ac:dyDescent="0.25">
      <c r="A9" s="462" t="s">
        <v>56</v>
      </c>
      <c r="B9" s="463"/>
      <c r="C9" s="519" t="s">
        <v>186</v>
      </c>
      <c r="D9" s="519"/>
      <c r="E9" s="519"/>
      <c r="F9" s="519"/>
      <c r="G9" s="206">
        <f>IF(COUNTIF(G10:G12,"")&gt;0,"ОШИБКА",(IF(COUNT(A10:A12)=COUNTIF(G10:G12,"НО"),"НО",MIN(G10:G12))))</f>
        <v>10</v>
      </c>
      <c r="H9" s="461"/>
      <c r="I9" s="557"/>
      <c r="J9" s="557"/>
      <c r="K9" s="159"/>
      <c r="L9" s="165"/>
    </row>
    <row r="10" spans="1:12" s="166" customFormat="1" ht="33" customHeight="1" x14ac:dyDescent="0.2">
      <c r="A10" s="174">
        <v>1</v>
      </c>
      <c r="B10" s="174"/>
      <c r="C10" s="509" t="s">
        <v>358</v>
      </c>
      <c r="D10" s="509"/>
      <c r="E10" s="509"/>
      <c r="F10" s="509"/>
      <c r="G10" s="211">
        <v>10</v>
      </c>
      <c r="H10" s="454" t="str">
        <f>IF(G10="Х","ВВЕДИТЕ ОБОСНОВАНИЕ","ВВЕДИТЕ СВИДЕТЕЛЬСТВА")</f>
        <v>ВВЕДИТЕ СВИДЕТЕЛЬСТВА</v>
      </c>
      <c r="I10" s="455"/>
      <c r="J10" s="456"/>
      <c r="K10" s="164"/>
      <c r="L10" s="165">
        <f>G10</f>
        <v>10</v>
      </c>
    </row>
    <row r="11" spans="1:12" s="166" customFormat="1" ht="42.6" customHeight="1" x14ac:dyDescent="0.2">
      <c r="A11" s="174">
        <v>2</v>
      </c>
      <c r="B11" s="174"/>
      <c r="C11" s="509" t="s">
        <v>359</v>
      </c>
      <c r="D11" s="509"/>
      <c r="E11" s="509"/>
      <c r="F11" s="509"/>
      <c r="G11" s="211">
        <v>10</v>
      </c>
      <c r="H11" s="454" t="str">
        <f>IF(G11="Х","ВВЕДИТЕ ОБОСНОВАНИЕ","ВВЕДИТЕ СВИДЕТЕЛЬСТВА")</f>
        <v>ВВЕДИТЕ СВИДЕТЕЛЬСТВА</v>
      </c>
      <c r="I11" s="455"/>
      <c r="J11" s="456"/>
      <c r="K11" s="164"/>
      <c r="L11" s="199">
        <f t="shared" ref="L11:L17" si="0">G11</f>
        <v>10</v>
      </c>
    </row>
    <row r="12" spans="1:12" s="166" customFormat="1" ht="37.5" customHeight="1" x14ac:dyDescent="0.2">
      <c r="A12" s="174">
        <v>3</v>
      </c>
      <c r="B12" s="174" t="s">
        <v>89</v>
      </c>
      <c r="C12" s="509" t="s">
        <v>360</v>
      </c>
      <c r="D12" s="509"/>
      <c r="E12" s="509"/>
      <c r="F12" s="509"/>
      <c r="G12" s="211">
        <v>10</v>
      </c>
      <c r="H12" s="454" t="str">
        <f>IF(G12="Х","ВВЕДИТЕ ОБОСНОВАНИЕ","ВВЕДИТЕ СВИДЕТЕЛЬСТВА")</f>
        <v>ВВЕДИТЕ СВИДЕТЕЛЬСТВА</v>
      </c>
      <c r="I12" s="455"/>
      <c r="J12" s="456"/>
      <c r="K12" s="164"/>
      <c r="L12" s="199">
        <f t="shared" si="0"/>
        <v>10</v>
      </c>
    </row>
    <row r="13" spans="1:12" s="161" customFormat="1" ht="12.75" x14ac:dyDescent="0.25">
      <c r="A13" s="462" t="s">
        <v>57</v>
      </c>
      <c r="B13" s="463"/>
      <c r="C13" s="519" t="s">
        <v>259</v>
      </c>
      <c r="D13" s="519"/>
      <c r="E13" s="519"/>
      <c r="F13" s="519"/>
      <c r="G13" s="206">
        <f>IF(COUNTIF(G14:G15,"")&gt;0,"ОШИБКА",(IF(COUNT(A14:A15)=COUNTIF(G14:G15,"НО"),"НО",MIN(G14:G15))))</f>
        <v>10</v>
      </c>
      <c r="H13" s="454"/>
      <c r="I13" s="455"/>
      <c r="J13" s="456"/>
      <c r="K13" s="159"/>
      <c r="L13" s="199"/>
    </row>
    <row r="14" spans="1:12" s="166" customFormat="1" ht="47.25" customHeight="1" x14ac:dyDescent="0.2">
      <c r="A14" s="163">
        <v>4</v>
      </c>
      <c r="B14" s="163" t="s">
        <v>89</v>
      </c>
      <c r="C14" s="509" t="s">
        <v>361</v>
      </c>
      <c r="D14" s="509"/>
      <c r="E14" s="509"/>
      <c r="F14" s="509"/>
      <c r="G14" s="211">
        <v>10</v>
      </c>
      <c r="H14" s="454" t="str">
        <f>IF(G14="Х","ВВЕДИТЕ ОБОСНОВАНИЕ","ВВЕДИТЕ СВИДЕТЕЛЬСТВА")</f>
        <v>ВВЕДИТЕ СВИДЕТЕЛЬСТВА</v>
      </c>
      <c r="I14" s="455"/>
      <c r="J14" s="456"/>
      <c r="K14" s="164"/>
      <c r="L14" s="199">
        <f t="shared" si="0"/>
        <v>10</v>
      </c>
    </row>
    <row r="15" spans="1:12" s="166" customFormat="1" ht="31.5" customHeight="1" x14ac:dyDescent="0.2">
      <c r="A15" s="174">
        <v>5</v>
      </c>
      <c r="B15" s="174"/>
      <c r="C15" s="509" t="s">
        <v>362</v>
      </c>
      <c r="D15" s="509"/>
      <c r="E15" s="509"/>
      <c r="F15" s="509"/>
      <c r="G15" s="211">
        <v>10</v>
      </c>
      <c r="H15" s="454" t="str">
        <f>IF(G15="Х","ВВЕДИТЕ ОБОСНОВАНИЕ","ВВЕДИТЕ СВИДЕТЕЛЬСТВА")</f>
        <v>ВВЕДИТЕ СВИДЕТЕЛЬСТВА</v>
      </c>
      <c r="I15" s="455"/>
      <c r="J15" s="456"/>
      <c r="K15" s="164"/>
      <c r="L15" s="199">
        <f t="shared" si="0"/>
        <v>10</v>
      </c>
    </row>
    <row r="16" spans="1:12" s="161" customFormat="1" ht="12.75" x14ac:dyDescent="0.25">
      <c r="A16" s="462" t="s">
        <v>52</v>
      </c>
      <c r="B16" s="463"/>
      <c r="C16" s="519" t="s">
        <v>188</v>
      </c>
      <c r="D16" s="519"/>
      <c r="E16" s="519"/>
      <c r="F16" s="519"/>
      <c r="G16" s="206">
        <f>IF(COUNTIF(G17:G17,"")&gt;0,"ОШИБКА",(IF(COUNT(A17:A17)=COUNTIF(G17:G17,"НО"),"НО",MIN(G17:G17))))</f>
        <v>10</v>
      </c>
      <c r="H16" s="454"/>
      <c r="I16" s="455"/>
      <c r="J16" s="456"/>
      <c r="K16" s="159"/>
      <c r="L16" s="199"/>
    </row>
    <row r="17" spans="1:12" s="166" customFormat="1" ht="81" customHeight="1" x14ac:dyDescent="0.2">
      <c r="A17" s="163">
        <v>6</v>
      </c>
      <c r="B17" s="163" t="s">
        <v>89</v>
      </c>
      <c r="C17" s="509" t="s">
        <v>420</v>
      </c>
      <c r="D17" s="509"/>
      <c r="E17" s="509"/>
      <c r="F17" s="509"/>
      <c r="G17" s="211">
        <v>10</v>
      </c>
      <c r="H17" s="454" t="str">
        <f>IF(G17="Х","ВВЕДИТЕ ОБОСНОВАНИЕ","ВВЕДИТЕ СВИДЕТЕЛЬСТВА")</f>
        <v>ВВЕДИТЕ СВИДЕТЕЛЬСТВА</v>
      </c>
      <c r="I17" s="455"/>
      <c r="J17" s="456"/>
      <c r="K17" s="164"/>
      <c r="L17" s="199">
        <f t="shared" si="0"/>
        <v>10</v>
      </c>
    </row>
    <row r="18" spans="1:12" ht="21.75" customHeight="1" x14ac:dyDescent="0.25"/>
    <row r="19" spans="1:12" x14ac:dyDescent="0.25">
      <c r="A19" s="170"/>
      <c r="B19" s="170"/>
      <c r="G19" s="212">
        <v>4</v>
      </c>
      <c r="H19" s="213">
        <v>0</v>
      </c>
    </row>
    <row r="20" spans="1:12" x14ac:dyDescent="0.25">
      <c r="A20" s="170"/>
      <c r="B20" s="492" t="s">
        <v>285</v>
      </c>
      <c r="C20" s="492"/>
      <c r="D20" s="492"/>
      <c r="E20" s="492"/>
      <c r="F20" s="492"/>
      <c r="G20" s="212">
        <f>COUNTIF(L10:L17,4)</f>
        <v>0</v>
      </c>
      <c r="H20" s="213">
        <f>COUNTIF(L10:L17,0)</f>
        <v>0</v>
      </c>
    </row>
    <row r="21" spans="1:12" x14ac:dyDescent="0.25">
      <c r="B21" s="492" t="s">
        <v>197</v>
      </c>
      <c r="C21" s="492"/>
      <c r="D21" s="492"/>
      <c r="E21" s="492"/>
      <c r="F21" s="492"/>
      <c r="G21" s="212">
        <f>COUNTIFS(L10:L17,4,L10:L17,"*")</f>
        <v>0</v>
      </c>
      <c r="H21" s="213">
        <f>COUNTIFS(L10:L17,0,L10:L17,"*")</f>
        <v>0</v>
      </c>
    </row>
    <row r="22" spans="1:12" x14ac:dyDescent="0.25">
      <c r="B22" s="170"/>
    </row>
  </sheetData>
  <mergeCells count="33">
    <mergeCell ref="A2:C3"/>
    <mergeCell ref="E2:J3"/>
    <mergeCell ref="A1:J1"/>
    <mergeCell ref="C14:F14"/>
    <mergeCell ref="H14:J14"/>
    <mergeCell ref="C8:F8"/>
    <mergeCell ref="H8:J8"/>
    <mergeCell ref="A9:B9"/>
    <mergeCell ref="A13:B13"/>
    <mergeCell ref="D2:D3"/>
    <mergeCell ref="A5:E5"/>
    <mergeCell ref="F5:G5"/>
    <mergeCell ref="C7:F7"/>
    <mergeCell ref="H7:J7"/>
    <mergeCell ref="H9:J9"/>
    <mergeCell ref="C9:F9"/>
    <mergeCell ref="C10:F10"/>
    <mergeCell ref="H10:J10"/>
    <mergeCell ref="C13:F13"/>
    <mergeCell ref="H13:J13"/>
    <mergeCell ref="C12:F12"/>
    <mergeCell ref="C11:F11"/>
    <mergeCell ref="H11:J11"/>
    <mergeCell ref="H12:J12"/>
    <mergeCell ref="B20:F20"/>
    <mergeCell ref="C17:F17"/>
    <mergeCell ref="H17:J17"/>
    <mergeCell ref="H15:J15"/>
    <mergeCell ref="B21:F21"/>
    <mergeCell ref="A16:B16"/>
    <mergeCell ref="C16:F16"/>
    <mergeCell ref="H16:J16"/>
    <mergeCell ref="C15:F15"/>
  </mergeCells>
  <conditionalFormatting sqref="B17 B10:B12 B14:B15">
    <cfRule type="containsText" dxfId="82" priority="30" operator="containsText" text="*">
      <formula>NOT(ISERROR(SEARCH("*",B10)))</formula>
    </cfRule>
  </conditionalFormatting>
  <conditionalFormatting sqref="H10:J17">
    <cfRule type="containsText" dxfId="81" priority="16" operator="containsText" text="ВВЕДИТЕ СВИДЕТЕЛЬСТВА">
      <formula>NOT(ISERROR(SEARCH("ВВЕДИТЕ СВИДЕТЕЛЬСТВА",H10)))</formula>
    </cfRule>
    <cfRule type="containsText" dxfId="80" priority="17" operator="containsText" text="ВВЕДИТЕ ОБОСНОВАНИЕ">
      <formula>NOT(ISERROR(SEARCH("ВВЕДИТЕ ОБОСНОВАНИЕ",H10)))</formula>
    </cfRule>
  </conditionalFormatting>
  <conditionalFormatting sqref="G9">
    <cfRule type="containsText" dxfId="79" priority="11" operator="containsText" text="ОШИБКА">
      <formula>NOT(ISERROR(SEARCH("ОШИБКА",G9)))</formula>
    </cfRule>
    <cfRule type="containsText" dxfId="78" priority="12" operator="containsText" text="НО">
      <formula>NOT(ISERROR(SEARCH("НО",G9)))</formula>
    </cfRule>
    <cfRule type="cellIs" dxfId="77" priority="13" operator="greaterThan">
      <formula>7</formula>
    </cfRule>
    <cfRule type="cellIs" dxfId="76" priority="14" operator="equal">
      <formula>6</formula>
    </cfRule>
    <cfRule type="cellIs" dxfId="75" priority="15" operator="lessThan">
      <formula>5</formula>
    </cfRule>
  </conditionalFormatting>
  <conditionalFormatting sqref="G13">
    <cfRule type="containsText" dxfId="74" priority="6" operator="containsText" text="ОШИБКА">
      <formula>NOT(ISERROR(SEARCH("ОШИБКА",G13)))</formula>
    </cfRule>
    <cfRule type="containsText" dxfId="73" priority="7" operator="containsText" text="НО">
      <formula>NOT(ISERROR(SEARCH("НО",G13)))</formula>
    </cfRule>
    <cfRule type="cellIs" dxfId="72" priority="8" operator="greaterThan">
      <formula>7</formula>
    </cfRule>
    <cfRule type="cellIs" dxfId="71" priority="9" operator="equal">
      <formula>6</formula>
    </cfRule>
    <cfRule type="cellIs" dxfId="70" priority="10" operator="lessThan">
      <formula>5</formula>
    </cfRule>
  </conditionalFormatting>
  <conditionalFormatting sqref="G16">
    <cfRule type="containsText" dxfId="69" priority="1" operator="containsText" text="ОШИБКА">
      <formula>NOT(ISERROR(SEARCH("ОШИБКА",G16)))</formula>
    </cfRule>
    <cfRule type="containsText" dxfId="68" priority="2" operator="containsText" text="НО">
      <formula>NOT(ISERROR(SEARCH("НО",G16)))</formula>
    </cfRule>
    <cfRule type="cellIs" dxfId="67" priority="3" operator="greaterThan">
      <formula>7</formula>
    </cfRule>
    <cfRule type="cellIs" dxfId="66" priority="4" operator="equal">
      <formula>6</formula>
    </cfRule>
    <cfRule type="cellIs" dxfId="65" priority="5" operator="lessThan">
      <formula>5</formula>
    </cfRule>
  </conditionalFormatting>
  <pageMargins left="0.59055118110236227" right="0.39370078740157483" top="0.39370078740157483" bottom="0.39370078740157483" header="0.31496062992125984" footer="0.31496062992125984"/>
  <pageSetup paperSize="9" scale="80" orientation="portrait" r:id="rId1"/>
  <headerFooter>
    <oddFooter>&amp;L&amp;"Times New Roman,обычный"&amp;8Редакция 4 действует с 03.08.2020</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Списки!$C$6:$C$11</xm:f>
          </x14:formula1>
          <xm:sqref>G10:G12 G17 G14:G15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4">
    <tabColor theme="3" tint="0.79998168889431442"/>
  </sheetPr>
  <dimension ref="A1:M32"/>
  <sheetViews>
    <sheetView view="pageBreakPreview" zoomScale="120" zoomScaleNormal="100" zoomScaleSheetLayoutView="120" workbookViewId="0">
      <selection activeCell="B12" sqref="B12:C12"/>
    </sheetView>
  </sheetViews>
  <sheetFormatPr defaultColWidth="9.140625" defaultRowHeight="15" x14ac:dyDescent="0.25"/>
  <cols>
    <col min="1" max="1" width="3.85546875" style="3" customWidth="1"/>
    <col min="2" max="2" width="27.28515625" style="3" customWidth="1"/>
    <col min="3" max="3" width="32.5703125" style="3" customWidth="1"/>
    <col min="4" max="4" width="9.7109375" style="3" customWidth="1"/>
    <col min="5" max="5" width="16.7109375" style="3" customWidth="1"/>
    <col min="6" max="6" width="12.28515625" style="3" customWidth="1"/>
    <col min="7" max="8" width="7" style="3" customWidth="1"/>
    <col min="9" max="9" width="37.42578125" style="3" customWidth="1"/>
    <col min="10" max="10" width="8.5703125" style="3" customWidth="1"/>
    <col min="11" max="11" width="9.28515625" style="3" customWidth="1"/>
    <col min="12" max="12" width="15.7109375" style="3" hidden="1" customWidth="1"/>
    <col min="13" max="16384" width="9.140625" style="3"/>
  </cols>
  <sheetData>
    <row r="1" spans="1:12" ht="26.25" customHeight="1" x14ac:dyDescent="0.25">
      <c r="A1" s="521" t="s">
        <v>188</v>
      </c>
      <c r="B1" s="522"/>
      <c r="C1" s="522"/>
      <c r="D1" s="522"/>
      <c r="E1" s="522"/>
      <c r="F1" s="522"/>
      <c r="G1" s="522"/>
      <c r="H1" s="522"/>
      <c r="I1" s="522"/>
      <c r="J1" s="522"/>
      <c r="K1" s="523"/>
      <c r="L1" s="132"/>
    </row>
    <row r="2" spans="1:12" ht="7.5" customHeight="1" x14ac:dyDescent="0.25">
      <c r="A2" s="12"/>
      <c r="B2" s="12"/>
      <c r="C2" s="12"/>
      <c r="D2" s="12"/>
      <c r="E2" s="12"/>
      <c r="F2" s="12"/>
      <c r="G2" s="12"/>
      <c r="H2" s="12"/>
      <c r="I2" s="12"/>
      <c r="J2" s="12"/>
      <c r="K2" s="12"/>
    </row>
    <row r="3" spans="1:12" s="8" customFormat="1" ht="22.5" customHeight="1" x14ac:dyDescent="0.25">
      <c r="A3" s="343" t="s">
        <v>40</v>
      </c>
      <c r="B3" s="343"/>
      <c r="C3" s="524">
        <f>Титульник!E6</f>
        <v>0</v>
      </c>
      <c r="D3" s="524"/>
      <c r="E3" s="524"/>
      <c r="F3" s="524"/>
      <c r="G3" s="524"/>
      <c r="H3" s="63"/>
      <c r="I3" s="125" t="str">
        <f>Титульник!C27</f>
        <v>Дата аудита:</v>
      </c>
      <c r="J3" s="525">
        <f>Титульник!J27</f>
        <v>0</v>
      </c>
      <c r="K3" s="525"/>
    </row>
    <row r="4" spans="1:12" ht="22.5" customHeight="1" x14ac:dyDescent="0.25">
      <c r="A4" s="526" t="s">
        <v>237</v>
      </c>
      <c r="B4" s="526"/>
      <c r="C4" s="68"/>
      <c r="D4" s="68"/>
      <c r="E4" s="68"/>
      <c r="F4" s="68"/>
      <c r="G4" s="68"/>
      <c r="H4" s="68"/>
      <c r="I4" s="68"/>
      <c r="J4" s="71"/>
      <c r="K4" s="68"/>
    </row>
    <row r="5" spans="1:12" ht="18.75" customHeight="1" x14ac:dyDescent="0.25">
      <c r="A5" s="68"/>
      <c r="B5" s="136" t="s">
        <v>240</v>
      </c>
      <c r="C5" s="520"/>
      <c r="D5" s="520"/>
      <c r="E5" s="520"/>
      <c r="F5" s="520"/>
      <c r="G5" s="520"/>
      <c r="H5" s="137"/>
      <c r="I5" s="137"/>
      <c r="J5" s="138"/>
      <c r="K5" s="138"/>
    </row>
    <row r="6" spans="1:12" ht="18.75" customHeight="1" x14ac:dyDescent="0.25">
      <c r="A6" s="68"/>
      <c r="B6" s="139" t="s">
        <v>239</v>
      </c>
      <c r="C6" s="527"/>
      <c r="D6" s="527"/>
      <c r="E6" s="527"/>
      <c r="F6" s="135"/>
      <c r="G6" s="135"/>
      <c r="H6" s="71"/>
      <c r="I6" s="137"/>
      <c r="J6" s="138"/>
      <c r="K6" s="138"/>
    </row>
    <row r="7" spans="1:12" ht="18.75" customHeight="1" x14ac:dyDescent="0.25">
      <c r="A7" s="136"/>
      <c r="B7" s="129" t="s">
        <v>236</v>
      </c>
      <c r="C7" s="194"/>
      <c r="D7" s="528" t="s">
        <v>238</v>
      </c>
      <c r="E7" s="528"/>
      <c r="F7" s="520"/>
      <c r="G7" s="520"/>
      <c r="H7" s="136"/>
      <c r="I7" s="145" t="s">
        <v>241</v>
      </c>
      <c r="J7" s="529"/>
      <c r="K7" s="529"/>
      <c r="L7" s="128"/>
    </row>
    <row r="8" spans="1:12" x14ac:dyDescent="0.25">
      <c r="C8" s="130"/>
      <c r="D8" s="12"/>
      <c r="F8" s="133"/>
      <c r="G8" s="133"/>
    </row>
    <row r="9" spans="1:12" s="127" customFormat="1" ht="24" customHeight="1" x14ac:dyDescent="0.25">
      <c r="A9" s="530" t="s">
        <v>30</v>
      </c>
      <c r="B9" s="531" t="s">
        <v>230</v>
      </c>
      <c r="C9" s="531"/>
      <c r="D9" s="530" t="s">
        <v>229</v>
      </c>
      <c r="E9" s="531" t="s">
        <v>231</v>
      </c>
      <c r="F9" s="531" t="s">
        <v>232</v>
      </c>
      <c r="G9" s="532" t="s">
        <v>233</v>
      </c>
      <c r="H9" s="532"/>
      <c r="I9" s="531" t="s">
        <v>234</v>
      </c>
      <c r="J9" s="532" t="s">
        <v>235</v>
      </c>
      <c r="K9" s="532"/>
      <c r="L9" s="531" t="s">
        <v>243</v>
      </c>
    </row>
    <row r="10" spans="1:12" x14ac:dyDescent="0.25">
      <c r="A10" s="530"/>
      <c r="B10" s="531"/>
      <c r="C10" s="531"/>
      <c r="D10" s="530"/>
      <c r="E10" s="531"/>
      <c r="F10" s="531"/>
      <c r="G10" s="131" t="s">
        <v>151</v>
      </c>
      <c r="H10" s="131" t="s">
        <v>153</v>
      </c>
      <c r="I10" s="531"/>
      <c r="J10" s="131" t="s">
        <v>151</v>
      </c>
      <c r="K10" s="131" t="s">
        <v>153</v>
      </c>
      <c r="L10" s="531"/>
    </row>
    <row r="11" spans="1:12" x14ac:dyDescent="0.25">
      <c r="A11" s="126"/>
      <c r="B11" s="533"/>
      <c r="C11" s="534"/>
      <c r="D11" s="126"/>
      <c r="E11" s="126"/>
      <c r="F11" s="126"/>
      <c r="G11" s="126" t="s">
        <v>244</v>
      </c>
      <c r="H11" s="126"/>
      <c r="I11" s="126"/>
      <c r="J11" s="126" t="s">
        <v>244</v>
      </c>
      <c r="K11" s="126"/>
      <c r="L11" s="134"/>
    </row>
    <row r="12" spans="1:12" x14ac:dyDescent="0.25">
      <c r="A12" s="126"/>
      <c r="B12" s="533"/>
      <c r="C12" s="534"/>
      <c r="D12" s="126"/>
      <c r="E12" s="126"/>
      <c r="F12" s="126"/>
      <c r="G12" s="126"/>
      <c r="H12" s="126" t="s">
        <v>244</v>
      </c>
      <c r="I12" s="126"/>
      <c r="J12" s="126"/>
      <c r="K12" s="126" t="s">
        <v>244</v>
      </c>
      <c r="L12" s="134"/>
    </row>
    <row r="13" spans="1:12" x14ac:dyDescent="0.25">
      <c r="A13" s="126"/>
      <c r="B13" s="533"/>
      <c r="C13" s="534"/>
      <c r="D13" s="126"/>
      <c r="E13" s="126"/>
      <c r="F13" s="126"/>
      <c r="G13" s="126"/>
      <c r="H13" s="126"/>
      <c r="I13" s="126"/>
      <c r="J13" s="126"/>
      <c r="K13" s="126"/>
      <c r="L13" s="134"/>
    </row>
    <row r="14" spans="1:12" x14ac:dyDescent="0.25">
      <c r="A14" s="126"/>
      <c r="B14" s="533"/>
      <c r="C14" s="534"/>
      <c r="D14" s="126"/>
      <c r="E14" s="126"/>
      <c r="F14" s="126"/>
      <c r="G14" s="126"/>
      <c r="H14" s="126"/>
      <c r="I14" s="126"/>
      <c r="J14" s="126"/>
      <c r="K14" s="126"/>
      <c r="L14" s="134"/>
    </row>
    <row r="15" spans="1:12" x14ac:dyDescent="0.25">
      <c r="A15" s="126"/>
      <c r="B15" s="533"/>
      <c r="C15" s="534"/>
      <c r="D15" s="126"/>
      <c r="E15" s="126"/>
      <c r="F15" s="126"/>
      <c r="G15" s="126"/>
      <c r="H15" s="126"/>
      <c r="I15" s="126"/>
      <c r="J15" s="126"/>
      <c r="K15" s="126"/>
      <c r="L15" s="134"/>
    </row>
    <row r="16" spans="1:12" x14ac:dyDescent="0.25">
      <c r="A16" s="126"/>
      <c r="B16" s="533"/>
      <c r="C16" s="534"/>
      <c r="D16" s="126"/>
      <c r="E16" s="126"/>
      <c r="F16" s="126"/>
      <c r="G16" s="126"/>
      <c r="H16" s="126"/>
      <c r="I16" s="126"/>
      <c r="J16" s="126"/>
      <c r="K16" s="126"/>
      <c r="L16" s="134"/>
    </row>
    <row r="17" spans="1:13" x14ac:dyDescent="0.25">
      <c r="A17" s="126"/>
      <c r="B17" s="533"/>
      <c r="C17" s="534"/>
      <c r="D17" s="126"/>
      <c r="E17" s="126"/>
      <c r="F17" s="126"/>
      <c r="G17" s="126"/>
      <c r="H17" s="126"/>
      <c r="I17" s="126"/>
      <c r="J17" s="126"/>
      <c r="K17" s="126"/>
      <c r="L17" s="134"/>
    </row>
    <row r="18" spans="1:13" x14ac:dyDescent="0.25">
      <c r="A18" s="126"/>
      <c r="B18" s="533"/>
      <c r="C18" s="534"/>
      <c r="D18" s="126"/>
      <c r="E18" s="126"/>
      <c r="F18" s="126"/>
      <c r="G18" s="126"/>
      <c r="H18" s="126"/>
      <c r="I18" s="126"/>
      <c r="J18" s="126"/>
      <c r="K18" s="126"/>
      <c r="L18" s="134"/>
    </row>
    <row r="19" spans="1:13" x14ac:dyDescent="0.25">
      <c r="A19" s="126"/>
      <c r="B19" s="533"/>
      <c r="C19" s="534"/>
      <c r="D19" s="126"/>
      <c r="E19" s="126"/>
      <c r="F19" s="126"/>
      <c r="G19" s="126"/>
      <c r="H19" s="126"/>
      <c r="I19" s="126"/>
      <c r="J19" s="126"/>
      <c r="K19" s="126"/>
      <c r="L19" s="134"/>
    </row>
    <row r="20" spans="1:13" x14ac:dyDescent="0.25">
      <c r="A20" s="126"/>
      <c r="B20" s="533"/>
      <c r="C20" s="534"/>
      <c r="D20" s="126"/>
      <c r="E20" s="126"/>
      <c r="F20" s="126"/>
      <c r="G20" s="126"/>
      <c r="H20" s="126"/>
      <c r="I20" s="126"/>
      <c r="J20" s="126"/>
      <c r="K20" s="126"/>
      <c r="L20" s="134"/>
    </row>
    <row r="21" spans="1:13" x14ac:dyDescent="0.25">
      <c r="A21" s="126"/>
      <c r="B21" s="533"/>
      <c r="C21" s="534"/>
      <c r="D21" s="126"/>
      <c r="E21" s="126"/>
      <c r="F21" s="126"/>
      <c r="G21" s="126"/>
      <c r="H21" s="126"/>
      <c r="I21" s="126"/>
      <c r="J21" s="126"/>
      <c r="K21" s="126"/>
      <c r="L21" s="134"/>
    </row>
    <row r="22" spans="1:13" x14ac:dyDescent="0.25">
      <c r="A22" s="126"/>
      <c r="B22" s="533"/>
      <c r="C22" s="534"/>
      <c r="D22" s="126"/>
      <c r="E22" s="126"/>
      <c r="F22" s="126"/>
      <c r="G22" s="126"/>
      <c r="H22" s="126"/>
      <c r="I22" s="126"/>
      <c r="J22" s="126"/>
      <c r="K22" s="126"/>
      <c r="L22" s="134"/>
    </row>
    <row r="23" spans="1:13" x14ac:dyDescent="0.25">
      <c r="A23" s="126"/>
      <c r="B23" s="533"/>
      <c r="C23" s="534"/>
      <c r="D23" s="126"/>
      <c r="E23" s="126"/>
      <c r="F23" s="126"/>
      <c r="G23" s="126"/>
      <c r="H23" s="126"/>
      <c r="I23" s="126"/>
      <c r="J23" s="126"/>
      <c r="K23" s="126"/>
      <c r="L23" s="134"/>
    </row>
    <row r="24" spans="1:13" x14ac:dyDescent="0.25">
      <c r="A24" s="126"/>
      <c r="B24" s="533"/>
      <c r="C24" s="534"/>
      <c r="D24" s="126"/>
      <c r="E24" s="126"/>
      <c r="F24" s="126"/>
      <c r="G24" s="126"/>
      <c r="H24" s="126"/>
      <c r="I24" s="126"/>
      <c r="J24" s="126"/>
      <c r="K24" s="126"/>
      <c r="L24" s="134"/>
    </row>
    <row r="25" spans="1:13" x14ac:dyDescent="0.25">
      <c r="A25" s="126"/>
      <c r="B25" s="533"/>
      <c r="C25" s="534"/>
      <c r="D25" s="126"/>
      <c r="E25" s="126"/>
      <c r="F25" s="126"/>
      <c r="G25" s="126"/>
      <c r="H25" s="126"/>
      <c r="I25" s="126"/>
      <c r="J25" s="126"/>
      <c r="K25" s="126"/>
      <c r="L25" s="134"/>
    </row>
    <row r="30" spans="1:13" x14ac:dyDescent="0.25">
      <c r="A30" s="300" t="s">
        <v>242</v>
      </c>
      <c r="B30" s="300"/>
      <c r="C30" s="300"/>
      <c r="D30" s="300"/>
      <c r="E30" s="94"/>
      <c r="F30" s="94"/>
      <c r="G30" s="94"/>
      <c r="H30" s="94"/>
      <c r="I30" s="94"/>
      <c r="J30" s="94"/>
      <c r="K30" s="94"/>
      <c r="L30" s="94"/>
      <c r="M30" s="94"/>
    </row>
    <row r="31" spans="1:13" ht="16.5" customHeight="1" x14ac:dyDescent="0.25">
      <c r="A31" s="57"/>
      <c r="B31" s="535"/>
      <c r="C31" s="535"/>
      <c r="D31" s="535"/>
      <c r="E31" s="535"/>
      <c r="F31" s="535"/>
      <c r="G31" s="535"/>
      <c r="H31" s="535"/>
      <c r="I31" s="535"/>
      <c r="J31" s="535"/>
      <c r="K31" s="535"/>
      <c r="L31" s="93"/>
      <c r="M31" s="93"/>
    </row>
    <row r="32" spans="1:13" x14ac:dyDescent="0.25">
      <c r="B32" s="535"/>
      <c r="C32" s="535"/>
      <c r="D32" s="535"/>
      <c r="E32" s="535"/>
      <c r="F32" s="535"/>
      <c r="G32" s="535"/>
      <c r="H32" s="535"/>
      <c r="I32" s="535"/>
      <c r="J32" s="535"/>
      <c r="K32" s="535"/>
    </row>
  </sheetData>
  <mergeCells count="37">
    <mergeCell ref="I9:I10"/>
    <mergeCell ref="J9:K9"/>
    <mergeCell ref="B9:C10"/>
    <mergeCell ref="G9:H9"/>
    <mergeCell ref="A9:A10"/>
    <mergeCell ref="D9:D10"/>
    <mergeCell ref="E9:E10"/>
    <mergeCell ref="F9:F10"/>
    <mergeCell ref="J7:K7"/>
    <mergeCell ref="A1:K1"/>
    <mergeCell ref="J3:K3"/>
    <mergeCell ref="C6:E6"/>
    <mergeCell ref="C5:G5"/>
    <mergeCell ref="A3:B3"/>
    <mergeCell ref="A4:B4"/>
    <mergeCell ref="C3:G3"/>
    <mergeCell ref="B12:C12"/>
    <mergeCell ref="B13:C13"/>
    <mergeCell ref="B14:C14"/>
    <mergeCell ref="B15:C15"/>
    <mergeCell ref="B16:C16"/>
    <mergeCell ref="B32:K32"/>
    <mergeCell ref="D7:E7"/>
    <mergeCell ref="F7:G7"/>
    <mergeCell ref="L9:L10"/>
    <mergeCell ref="B23:C23"/>
    <mergeCell ref="B24:C24"/>
    <mergeCell ref="B25:C25"/>
    <mergeCell ref="A30:D30"/>
    <mergeCell ref="B31:K31"/>
    <mergeCell ref="B17:C17"/>
    <mergeCell ref="B18:C18"/>
    <mergeCell ref="B19:C19"/>
    <mergeCell ref="B20:C20"/>
    <mergeCell ref="B21:C21"/>
    <mergeCell ref="B22:C22"/>
    <mergeCell ref="B11:C11"/>
  </mergeCells>
  <conditionalFormatting sqref="H11:H25 K11:K25">
    <cfRule type="notContainsBlanks" dxfId="64" priority="1">
      <formula>LEN(TRIM(H11))&gt;0</formula>
    </cfRule>
  </conditionalFormatting>
  <pageMargins left="0.39370078740157483" right="0.39370078740157483" top="0.39370078740157483" bottom="0.39370078740157483" header="0.31496062992125984" footer="0.31496062992125984"/>
  <pageSetup paperSize="9" scale="80" orientation="landscape" r:id="rId1"/>
  <headerFooter>
    <oddFooter>&amp;L&amp;"Times New Roman,обычный"&amp;8Редакция 4 действует с 03.08.2020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theme="3" tint="0.59999389629810485"/>
  </sheetPr>
  <dimension ref="A1:L35"/>
  <sheetViews>
    <sheetView view="pageBreakPreview" zoomScale="130" zoomScaleNormal="100" zoomScaleSheetLayoutView="130" workbookViewId="0">
      <pane ySplit="8" topLeftCell="A27" activePane="bottomLeft" state="frozen"/>
      <selection activeCell="M21" sqref="M21"/>
      <selection pane="bottomLeft" activeCell="M21" sqref="M21"/>
    </sheetView>
  </sheetViews>
  <sheetFormatPr defaultColWidth="9.140625" defaultRowHeight="15" x14ac:dyDescent="0.25"/>
  <cols>
    <col min="1" max="1" width="3.28515625" style="148" customWidth="1"/>
    <col min="2" max="2" width="2.140625" style="148" customWidth="1"/>
    <col min="3" max="3" width="5.7109375" style="148" customWidth="1"/>
    <col min="4" max="4" width="6.7109375" style="148" customWidth="1"/>
    <col min="5" max="5" width="8.28515625" style="148" customWidth="1"/>
    <col min="6" max="6" width="36.85546875" style="148" customWidth="1"/>
    <col min="7" max="7" width="8.5703125" style="148" customWidth="1"/>
    <col min="8" max="8" width="28.42578125" style="148" customWidth="1"/>
    <col min="9" max="9" width="12.140625" style="148" customWidth="1"/>
    <col min="10" max="10" width="3.5703125" style="148" customWidth="1"/>
    <col min="11" max="11" width="2.7109375" style="148" customWidth="1"/>
    <col min="12" max="12" width="3.7109375" style="149" customWidth="1"/>
    <col min="13" max="16384" width="9.140625" style="148"/>
  </cols>
  <sheetData>
    <row r="1" spans="1:12" s="146" customFormat="1" ht="23.25" customHeight="1" x14ac:dyDescent="0.25">
      <c r="A1" s="457" t="str">
        <f>Титульник!A2</f>
        <v>Аудит процесса</v>
      </c>
      <c r="B1" s="458"/>
      <c r="C1" s="458"/>
      <c r="D1" s="458"/>
      <c r="E1" s="458"/>
      <c r="F1" s="458"/>
      <c r="G1" s="458"/>
      <c r="H1" s="458"/>
      <c r="I1" s="458"/>
      <c r="J1" s="459"/>
    </row>
    <row r="2" spans="1:12" s="146" customFormat="1" ht="15" customHeight="1" x14ac:dyDescent="0.25">
      <c r="A2" s="464" t="s">
        <v>39</v>
      </c>
      <c r="B2" s="465"/>
      <c r="C2" s="465"/>
      <c r="D2" s="540" t="s">
        <v>58</v>
      </c>
      <c r="E2" s="470" t="s">
        <v>73</v>
      </c>
      <c r="F2" s="471"/>
      <c r="G2" s="471"/>
      <c r="H2" s="471"/>
      <c r="I2" s="471"/>
      <c r="J2" s="472"/>
    </row>
    <row r="3" spans="1:12" s="146" customFormat="1" ht="15" customHeight="1" x14ac:dyDescent="0.25">
      <c r="A3" s="466"/>
      <c r="B3" s="467"/>
      <c r="C3" s="467"/>
      <c r="D3" s="541"/>
      <c r="E3" s="473"/>
      <c r="F3" s="474"/>
      <c r="G3" s="474"/>
      <c r="H3" s="474"/>
      <c r="I3" s="474"/>
      <c r="J3" s="475"/>
    </row>
    <row r="4" spans="1:12" ht="7.5" customHeight="1" x14ac:dyDescent="0.25">
      <c r="A4" s="147"/>
      <c r="B4" s="147"/>
      <c r="C4" s="147"/>
      <c r="D4" s="147"/>
      <c r="E4" s="147"/>
      <c r="F4" s="147"/>
      <c r="G4" s="147"/>
      <c r="H4" s="147"/>
      <c r="I4" s="147"/>
      <c r="J4" s="147"/>
    </row>
    <row r="5" spans="1:12" s="152" customFormat="1" ht="11.25" customHeight="1" x14ac:dyDescent="0.25">
      <c r="A5" s="479" t="s">
        <v>40</v>
      </c>
      <c r="B5" s="479"/>
      <c r="C5" s="479"/>
      <c r="D5" s="479"/>
      <c r="E5" s="479"/>
      <c r="F5" s="476">
        <f>Титульник!E6</f>
        <v>0</v>
      </c>
      <c r="G5" s="476"/>
      <c r="H5" s="150" t="str">
        <f>Титульник!C27</f>
        <v>Дата аудита:</v>
      </c>
      <c r="I5" s="176">
        <f>Титульник!I27</f>
        <v>0</v>
      </c>
      <c r="J5" s="151"/>
      <c r="K5" s="146"/>
      <c r="L5" s="146"/>
    </row>
    <row r="6" spans="1:12" ht="7.5" customHeight="1" x14ac:dyDescent="0.25"/>
    <row r="7" spans="1:12" ht="45.6" customHeight="1" x14ac:dyDescent="0.25">
      <c r="A7" s="207" t="s">
        <v>30</v>
      </c>
      <c r="B7" s="208" t="s">
        <v>88</v>
      </c>
      <c r="C7" s="482" t="s">
        <v>312</v>
      </c>
      <c r="D7" s="483"/>
      <c r="E7" s="483"/>
      <c r="F7" s="483"/>
      <c r="G7" s="217" t="s">
        <v>29</v>
      </c>
      <c r="H7" s="482" t="s">
        <v>28</v>
      </c>
      <c r="I7" s="483"/>
      <c r="J7" s="484"/>
      <c r="K7" s="172"/>
    </row>
    <row r="8" spans="1:12" s="158" customFormat="1" ht="7.5" customHeight="1" x14ac:dyDescent="0.15">
      <c r="A8" s="154">
        <v>1</v>
      </c>
      <c r="B8" s="155">
        <v>2</v>
      </c>
      <c r="C8" s="485">
        <v>3</v>
      </c>
      <c r="D8" s="486"/>
      <c r="E8" s="486"/>
      <c r="F8" s="487"/>
      <c r="G8" s="154">
        <v>4</v>
      </c>
      <c r="H8" s="485">
        <v>5</v>
      </c>
      <c r="I8" s="486"/>
      <c r="J8" s="487"/>
      <c r="K8" s="173"/>
      <c r="L8" s="157"/>
    </row>
    <row r="9" spans="1:12" s="161" customFormat="1" ht="12.75" x14ac:dyDescent="0.25">
      <c r="A9" s="452" t="s">
        <v>59</v>
      </c>
      <c r="B9" s="453"/>
      <c r="C9" s="519" t="s">
        <v>13</v>
      </c>
      <c r="D9" s="519"/>
      <c r="E9" s="519"/>
      <c r="F9" s="519"/>
      <c r="G9" s="206">
        <f>IF(COUNTIF(G10:G16,"")&gt;0,"ОШИБКА",(IF(COUNT(A10:A16)=COUNTIF(G10:G16,"НО"),"НО",MIN(G10:G16))))</f>
        <v>10</v>
      </c>
      <c r="H9" s="543"/>
      <c r="I9" s="544"/>
      <c r="J9" s="544"/>
      <c r="K9" s="159"/>
      <c r="L9" s="160"/>
    </row>
    <row r="10" spans="1:12" s="166" customFormat="1" ht="58.5" customHeight="1" x14ac:dyDescent="0.2">
      <c r="A10" s="163">
        <v>1</v>
      </c>
      <c r="B10" s="163" t="s">
        <v>89</v>
      </c>
      <c r="C10" s="491" t="s">
        <v>363</v>
      </c>
      <c r="D10" s="491"/>
      <c r="E10" s="491"/>
      <c r="F10" s="491"/>
      <c r="G10" s="211">
        <v>10</v>
      </c>
      <c r="H10" s="454" t="str">
        <f t="shared" ref="H10:H16" si="0">IF(G10="Х","ВВЕДИТЕ ОБОСНОВАНИЕ","ВВЕДИТЕ СВИДЕТЕЛЬСТВА")</f>
        <v>ВВЕДИТЕ СВИДЕТЕЛЬСТВА</v>
      </c>
      <c r="I10" s="455"/>
      <c r="J10" s="456"/>
      <c r="K10" s="164"/>
      <c r="L10" s="165">
        <f>G10</f>
        <v>10</v>
      </c>
    </row>
    <row r="11" spans="1:12" s="166" customFormat="1" ht="33.75" customHeight="1" x14ac:dyDescent="0.2">
      <c r="A11" s="163">
        <v>2</v>
      </c>
      <c r="B11" s="163" t="s">
        <v>89</v>
      </c>
      <c r="C11" s="491" t="s">
        <v>364</v>
      </c>
      <c r="D11" s="491"/>
      <c r="E11" s="491"/>
      <c r="F11" s="491"/>
      <c r="G11" s="211">
        <v>10</v>
      </c>
      <c r="H11" s="454" t="str">
        <f t="shared" si="0"/>
        <v>ВВЕДИТЕ СВИДЕТЕЛЬСТВА</v>
      </c>
      <c r="I11" s="455"/>
      <c r="J11" s="456"/>
      <c r="K11" s="164"/>
      <c r="L11" s="199">
        <f t="shared" ref="L11:L31" si="1">G11</f>
        <v>10</v>
      </c>
    </row>
    <row r="12" spans="1:12" s="166" customFormat="1" ht="31.5" customHeight="1" x14ac:dyDescent="0.2">
      <c r="A12" s="163">
        <v>3</v>
      </c>
      <c r="B12" s="163"/>
      <c r="C12" s="491" t="s">
        <v>365</v>
      </c>
      <c r="D12" s="491"/>
      <c r="E12" s="491"/>
      <c r="F12" s="491"/>
      <c r="G12" s="211">
        <v>10</v>
      </c>
      <c r="H12" s="454" t="str">
        <f t="shared" si="0"/>
        <v>ВВЕДИТЕ СВИДЕТЕЛЬСТВА</v>
      </c>
      <c r="I12" s="455"/>
      <c r="J12" s="456"/>
      <c r="K12" s="164"/>
      <c r="L12" s="199">
        <f t="shared" si="1"/>
        <v>10</v>
      </c>
    </row>
    <row r="13" spans="1:12" s="166" customFormat="1" ht="30.75" customHeight="1" x14ac:dyDescent="0.2">
      <c r="A13" s="163">
        <v>4</v>
      </c>
      <c r="B13" s="163"/>
      <c r="C13" s="491" t="s">
        <v>366</v>
      </c>
      <c r="D13" s="491"/>
      <c r="E13" s="491"/>
      <c r="F13" s="491"/>
      <c r="G13" s="211">
        <v>10</v>
      </c>
      <c r="H13" s="454" t="str">
        <f t="shared" si="0"/>
        <v>ВВЕДИТЕ СВИДЕТЕЛЬСТВА</v>
      </c>
      <c r="I13" s="455"/>
      <c r="J13" s="456"/>
      <c r="K13" s="164"/>
      <c r="L13" s="199">
        <f t="shared" si="1"/>
        <v>10</v>
      </c>
    </row>
    <row r="14" spans="1:12" s="166" customFormat="1" ht="31.5" customHeight="1" x14ac:dyDescent="0.2">
      <c r="A14" s="163">
        <v>5</v>
      </c>
      <c r="B14" s="163" t="s">
        <v>89</v>
      </c>
      <c r="C14" s="491" t="s">
        <v>367</v>
      </c>
      <c r="D14" s="491"/>
      <c r="E14" s="491"/>
      <c r="F14" s="491"/>
      <c r="G14" s="211">
        <v>10</v>
      </c>
      <c r="H14" s="454" t="str">
        <f t="shared" si="0"/>
        <v>ВВЕДИТЕ СВИДЕТЕЛЬСТВА</v>
      </c>
      <c r="I14" s="455"/>
      <c r="J14" s="456"/>
      <c r="K14" s="164"/>
      <c r="L14" s="199">
        <f t="shared" si="1"/>
        <v>10</v>
      </c>
    </row>
    <row r="15" spans="1:12" s="166" customFormat="1" ht="28.5" customHeight="1" x14ac:dyDescent="0.2">
      <c r="A15" s="163">
        <v>6</v>
      </c>
      <c r="B15" s="163"/>
      <c r="C15" s="491" t="s">
        <v>368</v>
      </c>
      <c r="D15" s="491"/>
      <c r="E15" s="491"/>
      <c r="F15" s="491"/>
      <c r="G15" s="211">
        <v>10</v>
      </c>
      <c r="H15" s="454" t="str">
        <f t="shared" si="0"/>
        <v>ВВЕДИТЕ СВИДЕТЕЛЬСТВА</v>
      </c>
      <c r="I15" s="455"/>
      <c r="J15" s="456"/>
      <c r="K15" s="164"/>
      <c r="L15" s="199">
        <f t="shared" si="1"/>
        <v>10</v>
      </c>
    </row>
    <row r="16" spans="1:12" s="166" customFormat="1" ht="57" customHeight="1" x14ac:dyDescent="0.2">
      <c r="A16" s="163">
        <v>7</v>
      </c>
      <c r="B16" s="163" t="s">
        <v>89</v>
      </c>
      <c r="C16" s="491" t="s">
        <v>369</v>
      </c>
      <c r="D16" s="491"/>
      <c r="E16" s="491"/>
      <c r="F16" s="491"/>
      <c r="G16" s="211">
        <v>10</v>
      </c>
      <c r="H16" s="454" t="str">
        <f t="shared" si="0"/>
        <v>ВВЕДИТЕ СВИДЕТЕЛЬСТВА</v>
      </c>
      <c r="I16" s="455"/>
      <c r="J16" s="456"/>
      <c r="K16" s="164"/>
      <c r="L16" s="199">
        <f t="shared" si="1"/>
        <v>10</v>
      </c>
    </row>
    <row r="17" spans="1:12" s="161" customFormat="1" ht="12.75" x14ac:dyDescent="0.25">
      <c r="A17" s="452" t="s">
        <v>60</v>
      </c>
      <c r="B17" s="453"/>
      <c r="C17" s="519" t="s">
        <v>170</v>
      </c>
      <c r="D17" s="519"/>
      <c r="E17" s="519"/>
      <c r="F17" s="519"/>
      <c r="G17" s="206">
        <f>IF(COUNTIF(G18:G22,"")&gt;0,"ОШИБКА",(IF(COUNT(A18:A22)=COUNTIF(G18:G22,"НО"),"НО",MIN(G18:G22))))</f>
        <v>10</v>
      </c>
      <c r="H17" s="454"/>
      <c r="I17" s="455"/>
      <c r="J17" s="456"/>
      <c r="K17" s="159"/>
      <c r="L17" s="199"/>
    </row>
    <row r="18" spans="1:12" s="166" customFormat="1" ht="42.75" customHeight="1" x14ac:dyDescent="0.2">
      <c r="A18" s="163">
        <v>8</v>
      </c>
      <c r="B18" s="163"/>
      <c r="C18" s="509" t="s">
        <v>370</v>
      </c>
      <c r="D18" s="509"/>
      <c r="E18" s="509"/>
      <c r="F18" s="509"/>
      <c r="G18" s="211">
        <v>10</v>
      </c>
      <c r="H18" s="454" t="str">
        <f>IF(G18="Х","ВВЕДИТЕ ОБОСНОВАНИЕ","ВВЕДИТЕ СВИДЕТЕЛЬСТВА")</f>
        <v>ВВЕДИТЕ СВИДЕТЕЛЬСТВА</v>
      </c>
      <c r="I18" s="455"/>
      <c r="J18" s="456"/>
      <c r="K18" s="164"/>
      <c r="L18" s="199">
        <f t="shared" si="1"/>
        <v>10</v>
      </c>
    </row>
    <row r="19" spans="1:12" s="166" customFormat="1" ht="31.15" customHeight="1" x14ac:dyDescent="0.2">
      <c r="A19" s="163">
        <v>9</v>
      </c>
      <c r="B19" s="163"/>
      <c r="C19" s="509" t="s">
        <v>371</v>
      </c>
      <c r="D19" s="509"/>
      <c r="E19" s="509"/>
      <c r="F19" s="509"/>
      <c r="G19" s="211">
        <v>10</v>
      </c>
      <c r="H19" s="454" t="str">
        <f>IF(G19="Х","ВВЕДИТЕ ОБОСНОВАНИЕ","ВВЕДИТЕ СВИДЕТЕЛЬСТВА")</f>
        <v>ВВЕДИТЕ СВИДЕТЕЛЬСТВА</v>
      </c>
      <c r="I19" s="455"/>
      <c r="J19" s="456"/>
      <c r="K19" s="164"/>
      <c r="L19" s="199">
        <f t="shared" si="1"/>
        <v>10</v>
      </c>
    </row>
    <row r="20" spans="1:12" s="166" customFormat="1" ht="20.25" customHeight="1" x14ac:dyDescent="0.2">
      <c r="A20" s="163">
        <v>10</v>
      </c>
      <c r="B20" s="163" t="s">
        <v>89</v>
      </c>
      <c r="C20" s="493" t="s">
        <v>372</v>
      </c>
      <c r="D20" s="494"/>
      <c r="E20" s="494"/>
      <c r="F20" s="548"/>
      <c r="G20" s="211">
        <v>10</v>
      </c>
      <c r="H20" s="454" t="str">
        <f>IF(G20="Х","ВВЕДИТЕ ОБОСНОВАНИЕ","ВВЕДИТЕ СВИДЕТЕЛЬСТВА")</f>
        <v>ВВЕДИТЕ СВИДЕТЕЛЬСТВА</v>
      </c>
      <c r="I20" s="455"/>
      <c r="J20" s="456"/>
      <c r="K20" s="164"/>
      <c r="L20" s="199">
        <f t="shared" si="1"/>
        <v>10</v>
      </c>
    </row>
    <row r="21" spans="1:12" s="166" customFormat="1" ht="43.5" customHeight="1" x14ac:dyDescent="0.2">
      <c r="A21" s="163">
        <v>11</v>
      </c>
      <c r="B21" s="163" t="s">
        <v>89</v>
      </c>
      <c r="C21" s="454" t="s">
        <v>373</v>
      </c>
      <c r="D21" s="455"/>
      <c r="E21" s="455"/>
      <c r="F21" s="456"/>
      <c r="G21" s="211">
        <v>10</v>
      </c>
      <c r="H21" s="454" t="str">
        <f>IF(G21="Х","ВВЕДИТЕ ОБОСНОВАНИЕ","ВВЕДИТЕ СВИДЕТЕЛЬСТВА")</f>
        <v>ВВЕДИТЕ СВИДЕТЕЛЬСТВА</v>
      </c>
      <c r="I21" s="455"/>
      <c r="J21" s="456"/>
      <c r="K21" s="164"/>
      <c r="L21" s="199">
        <f t="shared" si="1"/>
        <v>10</v>
      </c>
    </row>
    <row r="22" spans="1:12" s="166" customFormat="1" ht="54.75" customHeight="1" x14ac:dyDescent="0.2">
      <c r="A22" s="163">
        <v>12</v>
      </c>
      <c r="B22" s="163" t="s">
        <v>89</v>
      </c>
      <c r="C22" s="509" t="s">
        <v>374</v>
      </c>
      <c r="D22" s="509"/>
      <c r="E22" s="509"/>
      <c r="F22" s="509"/>
      <c r="G22" s="211">
        <v>10</v>
      </c>
      <c r="H22" s="454" t="str">
        <f>IF(G22="Х","ВВЕДИТЕ ОБОСНОВАНИЕ","ВВЕДИТЕ СВИДЕТЕЛЬСТВА")</f>
        <v>ВВЕДИТЕ СВИДЕТЕЛЬСТВА</v>
      </c>
      <c r="I22" s="455"/>
      <c r="J22" s="456"/>
      <c r="K22" s="164"/>
      <c r="L22" s="199">
        <f t="shared" si="1"/>
        <v>10</v>
      </c>
    </row>
    <row r="23" spans="1:12" s="161" customFormat="1" ht="12.75" x14ac:dyDescent="0.25">
      <c r="A23" s="452" t="s">
        <v>61</v>
      </c>
      <c r="B23" s="453"/>
      <c r="C23" s="545" t="s">
        <v>147</v>
      </c>
      <c r="D23" s="546"/>
      <c r="E23" s="546"/>
      <c r="F23" s="547"/>
      <c r="G23" s="206">
        <f>IF(COUNTIF(G24:G27,"")&gt;0,"ОШИБКА",(IF(COUNT(A24:A27)=COUNTIF(G24:G27,"НО"),"НО",MIN(G24:G27))))</f>
        <v>10</v>
      </c>
      <c r="H23" s="454"/>
      <c r="I23" s="455"/>
      <c r="J23" s="456"/>
      <c r="K23" s="159"/>
      <c r="L23" s="199"/>
    </row>
    <row r="24" spans="1:12" s="166" customFormat="1" ht="54" customHeight="1" x14ac:dyDescent="0.2">
      <c r="A24" s="163">
        <v>13</v>
      </c>
      <c r="B24" s="162"/>
      <c r="C24" s="491" t="s">
        <v>375</v>
      </c>
      <c r="D24" s="491"/>
      <c r="E24" s="491"/>
      <c r="F24" s="491"/>
      <c r="G24" s="211">
        <v>10</v>
      </c>
      <c r="H24" s="454" t="str">
        <f>IF(G24="Х","ВВЕДИТЕ ОБОСНОВАНИЕ","ВВЕДИТЕ СВИДЕТЕЛЬСТВА")</f>
        <v>ВВЕДИТЕ СВИДЕТЕЛЬСТВА</v>
      </c>
      <c r="I24" s="455"/>
      <c r="J24" s="456"/>
      <c r="K24" s="164"/>
      <c r="L24" s="199">
        <f t="shared" si="1"/>
        <v>10</v>
      </c>
    </row>
    <row r="25" spans="1:12" s="166" customFormat="1" ht="41.25" customHeight="1" x14ac:dyDescent="0.2">
      <c r="A25" s="163">
        <v>14</v>
      </c>
      <c r="B25" s="162"/>
      <c r="C25" s="491" t="s">
        <v>376</v>
      </c>
      <c r="D25" s="491"/>
      <c r="E25" s="491"/>
      <c r="F25" s="491"/>
      <c r="G25" s="211">
        <v>10</v>
      </c>
      <c r="H25" s="454" t="str">
        <f>IF(G25="Х","ВВЕДИТЕ ОБОСНОВАНИЕ","ВВЕДИТЕ СВИДЕТЕЛЬСТВА")</f>
        <v>ВВЕДИТЕ СВИДЕТЕЛЬСТВА</v>
      </c>
      <c r="I25" s="455"/>
      <c r="J25" s="456"/>
      <c r="K25" s="164"/>
      <c r="L25" s="199">
        <f t="shared" si="1"/>
        <v>10</v>
      </c>
    </row>
    <row r="26" spans="1:12" ht="41.25" customHeight="1" x14ac:dyDescent="0.25">
      <c r="A26" s="174">
        <v>15</v>
      </c>
      <c r="B26" s="162" t="s">
        <v>89</v>
      </c>
      <c r="C26" s="493" t="s">
        <v>377</v>
      </c>
      <c r="D26" s="494"/>
      <c r="E26" s="494"/>
      <c r="F26" s="548"/>
      <c r="G26" s="211">
        <v>10</v>
      </c>
      <c r="H26" s="454" t="str">
        <f>IF(G26="Х","ВВЕДИТЕ ОБОСНОВАНИЕ","ВВЕДИТЕ СВИДЕТЕЛЬСТВА")</f>
        <v>ВВЕДИТЕ СВИДЕТЕЛЬСТВА</v>
      </c>
      <c r="I26" s="455"/>
      <c r="J26" s="456"/>
      <c r="L26" s="199">
        <f t="shared" si="1"/>
        <v>10</v>
      </c>
    </row>
    <row r="27" spans="1:12" ht="27" customHeight="1" x14ac:dyDescent="0.25">
      <c r="A27" s="175">
        <v>16</v>
      </c>
      <c r="B27" s="162"/>
      <c r="C27" s="460" t="s">
        <v>378</v>
      </c>
      <c r="D27" s="460"/>
      <c r="E27" s="460"/>
      <c r="F27" s="460"/>
      <c r="G27" s="211">
        <v>10</v>
      </c>
      <c r="H27" s="454" t="str">
        <f>IF(G27="Х","ВВЕДИТЕ ОБОСНОВАНИЕ","ВВЕДИТЕ СВИДЕТЕЛЬСТВА")</f>
        <v>ВВЕДИТЕ СВИДЕТЕЛЬСТВА</v>
      </c>
      <c r="I27" s="455"/>
      <c r="J27" s="456"/>
      <c r="L27" s="199">
        <f t="shared" si="1"/>
        <v>10</v>
      </c>
    </row>
    <row r="28" spans="1:12" s="161" customFormat="1" ht="12.75" x14ac:dyDescent="0.25">
      <c r="A28" s="452" t="s">
        <v>148</v>
      </c>
      <c r="B28" s="453"/>
      <c r="C28" s="545" t="s">
        <v>216</v>
      </c>
      <c r="D28" s="546"/>
      <c r="E28" s="546"/>
      <c r="F28" s="547"/>
      <c r="G28" s="206">
        <f>IF(COUNTIF(G29:G31,"")&gt;0,"ОШИБКА",(IF(COUNT(A29:A31)=COUNTIF(G29:G31,"НО"),"НО",MIN(G29:G31))))</f>
        <v>10</v>
      </c>
      <c r="H28" s="454"/>
      <c r="I28" s="455"/>
      <c r="J28" s="456"/>
      <c r="K28" s="159"/>
      <c r="L28" s="199"/>
    </row>
    <row r="29" spans="1:12" s="166" customFormat="1" ht="50.25" customHeight="1" x14ac:dyDescent="0.2">
      <c r="A29" s="162">
        <v>17</v>
      </c>
      <c r="B29" s="162" t="s">
        <v>89</v>
      </c>
      <c r="C29" s="460" t="s">
        <v>379</v>
      </c>
      <c r="D29" s="460"/>
      <c r="E29" s="460"/>
      <c r="F29" s="460"/>
      <c r="G29" s="211">
        <v>10</v>
      </c>
      <c r="H29" s="454" t="str">
        <f>IF(G29="Х","ВВЕДИТЕ ОБОСНОВАНИЕ","ВВЕДИТЕ СВИДЕТЕЛЬСТВА")</f>
        <v>ВВЕДИТЕ СВИДЕТЕЛЬСТВА</v>
      </c>
      <c r="I29" s="455"/>
      <c r="J29" s="456"/>
      <c r="K29" s="164"/>
      <c r="L29" s="199">
        <f t="shared" si="1"/>
        <v>10</v>
      </c>
    </row>
    <row r="30" spans="1:12" s="166" customFormat="1" ht="39" customHeight="1" x14ac:dyDescent="0.2">
      <c r="A30" s="162">
        <v>18</v>
      </c>
      <c r="B30" s="162" t="s">
        <v>89</v>
      </c>
      <c r="C30" s="461" t="s">
        <v>380</v>
      </c>
      <c r="D30" s="461"/>
      <c r="E30" s="461"/>
      <c r="F30" s="461"/>
      <c r="G30" s="211">
        <v>10</v>
      </c>
      <c r="H30" s="454" t="str">
        <f>IF(G30="Х","ВВЕДИТЕ ОБОСНОВАНИЕ","ВВЕДИТЕ СВИДЕТЕЛЬСТВА")</f>
        <v>ВВЕДИТЕ СВИДЕТЕЛЬСТВА</v>
      </c>
      <c r="I30" s="455"/>
      <c r="J30" s="456"/>
      <c r="K30" s="164"/>
      <c r="L30" s="199">
        <f t="shared" si="1"/>
        <v>10</v>
      </c>
    </row>
    <row r="31" spans="1:12" s="166" customFormat="1" ht="35.25" customHeight="1" x14ac:dyDescent="0.2">
      <c r="A31" s="162">
        <v>19</v>
      </c>
      <c r="B31" s="162" t="s">
        <v>89</v>
      </c>
      <c r="C31" s="461" t="s">
        <v>381</v>
      </c>
      <c r="D31" s="461"/>
      <c r="E31" s="461"/>
      <c r="F31" s="461"/>
      <c r="G31" s="211">
        <v>10</v>
      </c>
      <c r="H31" s="454" t="str">
        <f>IF(G31="Х","ВВЕДИТЕ ОБОСНОВАНИЕ","ВВЕДИТЕ СВИДЕТЕЛЬСТВА")</f>
        <v>ВВЕДИТЕ СВИДЕТЕЛЬСТВА</v>
      </c>
      <c r="I31" s="455"/>
      <c r="J31" s="456"/>
      <c r="K31" s="164"/>
      <c r="L31" s="199">
        <f t="shared" si="1"/>
        <v>10</v>
      </c>
    </row>
    <row r="32" spans="1:12" ht="21.75" customHeight="1" x14ac:dyDescent="0.25"/>
    <row r="33" spans="1:8" x14ac:dyDescent="0.25">
      <c r="A33" s="170"/>
      <c r="B33" s="170"/>
      <c r="G33" s="212">
        <v>4</v>
      </c>
      <c r="H33" s="213">
        <v>0</v>
      </c>
    </row>
    <row r="34" spans="1:8" x14ac:dyDescent="0.25">
      <c r="A34" s="170"/>
      <c r="B34" s="492" t="s">
        <v>285</v>
      </c>
      <c r="C34" s="492"/>
      <c r="D34" s="492"/>
      <c r="E34" s="492"/>
      <c r="F34" s="492"/>
      <c r="G34" s="212">
        <f>COUNTIF(L10:L31,4)</f>
        <v>0</v>
      </c>
      <c r="H34" s="213">
        <f>COUNTIF(L10:L31,0)</f>
        <v>0</v>
      </c>
    </row>
    <row r="35" spans="1:8" x14ac:dyDescent="0.25">
      <c r="B35" s="492" t="s">
        <v>197</v>
      </c>
      <c r="C35" s="492"/>
      <c r="D35" s="492"/>
      <c r="E35" s="492"/>
      <c r="F35" s="492"/>
      <c r="G35" s="212">
        <f>COUNTIFS(L10:L31,4,L10:L31,"*")</f>
        <v>0</v>
      </c>
      <c r="H35" s="213">
        <f>COUNTIFS(L10:L31,0,L10:L31,"*")</f>
        <v>0</v>
      </c>
    </row>
  </sheetData>
  <mergeCells count="62">
    <mergeCell ref="A2:C3"/>
    <mergeCell ref="E2:J3"/>
    <mergeCell ref="A1:J1"/>
    <mergeCell ref="H28:J28"/>
    <mergeCell ref="A23:B23"/>
    <mergeCell ref="C23:F23"/>
    <mergeCell ref="H23:J23"/>
    <mergeCell ref="C24:F24"/>
    <mergeCell ref="H24:J24"/>
    <mergeCell ref="C25:F25"/>
    <mergeCell ref="H25:J25"/>
    <mergeCell ref="C26:F26"/>
    <mergeCell ref="H26:J26"/>
    <mergeCell ref="C27:F27"/>
    <mergeCell ref="H9:J9"/>
    <mergeCell ref="C9:F9"/>
    <mergeCell ref="H29:J29"/>
    <mergeCell ref="C28:F28"/>
    <mergeCell ref="H31:J31"/>
    <mergeCell ref="H30:J30"/>
    <mergeCell ref="C31:F31"/>
    <mergeCell ref="H21:J21"/>
    <mergeCell ref="H10:J10"/>
    <mergeCell ref="C14:F14"/>
    <mergeCell ref="H14:J14"/>
    <mergeCell ref="H11:J11"/>
    <mergeCell ref="H13:J13"/>
    <mergeCell ref="A5:E5"/>
    <mergeCell ref="H18:J18"/>
    <mergeCell ref="C20:F20"/>
    <mergeCell ref="H20:J20"/>
    <mergeCell ref="C19:F19"/>
    <mergeCell ref="H19:J19"/>
    <mergeCell ref="A9:B9"/>
    <mergeCell ref="H12:J12"/>
    <mergeCell ref="A28:B28"/>
    <mergeCell ref="C10:F10"/>
    <mergeCell ref="B34:F34"/>
    <mergeCell ref="B35:F35"/>
    <mergeCell ref="C11:F11"/>
    <mergeCell ref="C13:F13"/>
    <mergeCell ref="C12:F12"/>
    <mergeCell ref="C18:F18"/>
    <mergeCell ref="A17:B17"/>
    <mergeCell ref="C21:F21"/>
    <mergeCell ref="C29:F29"/>
    <mergeCell ref="D2:D3"/>
    <mergeCell ref="C15:F15"/>
    <mergeCell ref="H15:J15"/>
    <mergeCell ref="C30:F30"/>
    <mergeCell ref="H7:J7"/>
    <mergeCell ref="C8:F8"/>
    <mergeCell ref="H8:J8"/>
    <mergeCell ref="C22:F22"/>
    <mergeCell ref="H22:J22"/>
    <mergeCell ref="C16:F16"/>
    <mergeCell ref="H16:J16"/>
    <mergeCell ref="C17:F17"/>
    <mergeCell ref="H17:J17"/>
    <mergeCell ref="H27:J27"/>
    <mergeCell ref="C7:F7"/>
    <mergeCell ref="F5:G5"/>
  </mergeCells>
  <conditionalFormatting sqref="B10:B31">
    <cfRule type="containsText" dxfId="63" priority="23" operator="containsText" text="*">
      <formula>NOT(ISERROR(SEARCH("*",B10)))</formula>
    </cfRule>
  </conditionalFormatting>
  <conditionalFormatting sqref="H10:J31">
    <cfRule type="containsText" dxfId="62" priority="21" operator="containsText" text="ВВЕДИТЕ СВИДЕТЕЛЬСТВА">
      <formula>NOT(ISERROR(SEARCH("ВВЕДИТЕ СВИДЕТЕЛЬСТВА",H10)))</formula>
    </cfRule>
    <cfRule type="containsText" dxfId="61" priority="22" operator="containsText" text="ВВЕДИТЕ ОБОСНОВАНИЕ">
      <formula>NOT(ISERROR(SEARCH("ВВЕДИТЕ ОБОСНОВАНИЕ",H10)))</formula>
    </cfRule>
  </conditionalFormatting>
  <conditionalFormatting sqref="G9">
    <cfRule type="containsText" dxfId="60" priority="16" operator="containsText" text="ОШИБКА">
      <formula>NOT(ISERROR(SEARCH("ОШИБКА",G9)))</formula>
    </cfRule>
    <cfRule type="containsText" dxfId="59" priority="17" operator="containsText" text="НО">
      <formula>NOT(ISERROR(SEARCH("НО",G9)))</formula>
    </cfRule>
    <cfRule type="cellIs" dxfId="58" priority="18" operator="greaterThan">
      <formula>7</formula>
    </cfRule>
    <cfRule type="cellIs" dxfId="57" priority="19" operator="equal">
      <formula>6</formula>
    </cfRule>
    <cfRule type="cellIs" dxfId="56" priority="20" operator="lessThan">
      <formula>5</formula>
    </cfRule>
  </conditionalFormatting>
  <conditionalFormatting sqref="G17">
    <cfRule type="containsText" dxfId="55" priority="11" operator="containsText" text="ОШИБКА">
      <formula>NOT(ISERROR(SEARCH("ОШИБКА",G17)))</formula>
    </cfRule>
    <cfRule type="containsText" dxfId="54" priority="12" operator="containsText" text="НО">
      <formula>NOT(ISERROR(SEARCH("НО",G17)))</formula>
    </cfRule>
    <cfRule type="cellIs" dxfId="53" priority="13" operator="greaterThan">
      <formula>7</formula>
    </cfRule>
    <cfRule type="cellIs" dxfId="52" priority="14" operator="equal">
      <formula>6</formula>
    </cfRule>
    <cfRule type="cellIs" dxfId="51" priority="15" operator="lessThan">
      <formula>5</formula>
    </cfRule>
  </conditionalFormatting>
  <conditionalFormatting sqref="G23">
    <cfRule type="containsText" dxfId="50" priority="6" operator="containsText" text="ОШИБКА">
      <formula>NOT(ISERROR(SEARCH("ОШИБКА",G23)))</formula>
    </cfRule>
    <cfRule type="containsText" dxfId="49" priority="7" operator="containsText" text="НО">
      <formula>NOT(ISERROR(SEARCH("НО",G23)))</formula>
    </cfRule>
    <cfRule type="cellIs" dxfId="48" priority="8" operator="greaterThan">
      <formula>7</formula>
    </cfRule>
    <cfRule type="cellIs" dxfId="47" priority="9" operator="equal">
      <formula>6</formula>
    </cfRule>
    <cfRule type="cellIs" dxfId="46" priority="10" operator="lessThan">
      <formula>5</formula>
    </cfRule>
  </conditionalFormatting>
  <conditionalFormatting sqref="G28">
    <cfRule type="containsText" dxfId="45" priority="1" operator="containsText" text="ОШИБКА">
      <formula>NOT(ISERROR(SEARCH("ОШИБКА",G28)))</formula>
    </cfRule>
    <cfRule type="containsText" dxfId="44" priority="2" operator="containsText" text="НО">
      <formula>NOT(ISERROR(SEARCH("НО",G28)))</formula>
    </cfRule>
    <cfRule type="cellIs" dxfId="43" priority="3" operator="greaterThan">
      <formula>7</formula>
    </cfRule>
    <cfRule type="cellIs" dxfId="42" priority="4" operator="equal">
      <formula>6</formula>
    </cfRule>
    <cfRule type="cellIs" dxfId="41" priority="5" operator="lessThan">
      <formula>5</formula>
    </cfRule>
  </conditionalFormatting>
  <pageMargins left="0.59055118110236227" right="0.39370078740157483" top="0.39370078740157483" bottom="0.39370078740157483" header="0.31496062992125984" footer="0.31496062992125984"/>
  <pageSetup paperSize="9" scale="80" orientation="portrait" r:id="rId1"/>
  <headerFooter>
    <oddFooter>&amp;L&amp;"Times New Roman,обычный"&amp;8Редакция 4 действует с 03.08.2020</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Списки!$C$6:$C$11</xm:f>
          </x14:formula1>
          <xm:sqref>G10:G16 G18:G22 G24:G27 G29:G31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tabColor theme="3" tint="0.59999389629810485"/>
  </sheetPr>
  <dimension ref="A1:N28"/>
  <sheetViews>
    <sheetView view="pageBreakPreview" zoomScale="110" zoomScaleNormal="100" zoomScaleSheetLayoutView="110" workbookViewId="0">
      <pane ySplit="8" topLeftCell="A24" activePane="bottomLeft" state="frozen"/>
      <selection activeCell="M21" sqref="M21"/>
      <selection pane="bottomLeft" activeCell="M21" sqref="M21"/>
    </sheetView>
  </sheetViews>
  <sheetFormatPr defaultColWidth="9.140625" defaultRowHeight="15" x14ac:dyDescent="0.25"/>
  <cols>
    <col min="1" max="1" width="3.28515625" style="148" customWidth="1"/>
    <col min="2" max="2" width="2.140625" style="148" customWidth="1"/>
    <col min="3" max="3" width="5.7109375" style="148" customWidth="1"/>
    <col min="4" max="4" width="6.85546875" style="148" customWidth="1"/>
    <col min="5" max="5" width="8.28515625" style="148" customWidth="1"/>
    <col min="6" max="6" width="28.28515625" style="148" customWidth="1"/>
    <col min="7" max="7" width="8.42578125" style="148" customWidth="1"/>
    <col min="8" max="8" width="37.7109375" style="148" customWidth="1"/>
    <col min="9" max="9" width="11.7109375" style="148" customWidth="1"/>
    <col min="10" max="10" width="3.5703125" style="148" customWidth="1"/>
    <col min="11" max="11" width="2.7109375" style="148" customWidth="1"/>
    <col min="12" max="12" width="3.7109375" style="149" customWidth="1"/>
    <col min="13" max="16384" width="9.140625" style="148"/>
  </cols>
  <sheetData>
    <row r="1" spans="1:14" s="146" customFormat="1" ht="23.25" customHeight="1" x14ac:dyDescent="0.25">
      <c r="A1" s="457" t="str">
        <f>Титульник!A2</f>
        <v>Аудит процесса</v>
      </c>
      <c r="B1" s="458"/>
      <c r="C1" s="458"/>
      <c r="D1" s="458"/>
      <c r="E1" s="458"/>
      <c r="F1" s="458"/>
      <c r="G1" s="458"/>
      <c r="H1" s="458"/>
      <c r="I1" s="458"/>
      <c r="J1" s="459"/>
    </row>
    <row r="2" spans="1:14" s="146" customFormat="1" ht="18.75" customHeight="1" x14ac:dyDescent="0.25">
      <c r="A2" s="464" t="s">
        <v>39</v>
      </c>
      <c r="B2" s="465"/>
      <c r="C2" s="465"/>
      <c r="D2" s="468" t="s">
        <v>245</v>
      </c>
      <c r="E2" s="470" t="s">
        <v>62</v>
      </c>
      <c r="F2" s="471"/>
      <c r="G2" s="471"/>
      <c r="H2" s="471"/>
      <c r="I2" s="471"/>
      <c r="J2" s="472"/>
    </row>
    <row r="3" spans="1:14" s="146" customFormat="1" ht="18.75" customHeight="1" x14ac:dyDescent="0.25">
      <c r="A3" s="466"/>
      <c r="B3" s="467"/>
      <c r="C3" s="467"/>
      <c r="D3" s="469"/>
      <c r="E3" s="473"/>
      <c r="F3" s="474"/>
      <c r="G3" s="474"/>
      <c r="H3" s="474"/>
      <c r="I3" s="474"/>
      <c r="J3" s="475"/>
    </row>
    <row r="4" spans="1:14" ht="7.5" customHeight="1" x14ac:dyDescent="0.25">
      <c r="A4" s="147"/>
      <c r="B4" s="147"/>
      <c r="C4" s="147"/>
      <c r="D4" s="147"/>
      <c r="E4" s="147"/>
      <c r="F4" s="147"/>
      <c r="G4" s="147"/>
      <c r="H4" s="147"/>
      <c r="I4" s="147"/>
      <c r="J4" s="147"/>
    </row>
    <row r="5" spans="1:14" s="152" customFormat="1" ht="11.25" customHeight="1" x14ac:dyDescent="0.25">
      <c r="A5" s="479" t="s">
        <v>40</v>
      </c>
      <c r="B5" s="479"/>
      <c r="C5" s="479"/>
      <c r="D5" s="479"/>
      <c r="E5" s="479"/>
      <c r="F5" s="476">
        <f>Титульник!E6</f>
        <v>0</v>
      </c>
      <c r="G5" s="476"/>
      <c r="H5" s="150" t="str">
        <f>Титульник!C27</f>
        <v>Дата аудита:</v>
      </c>
      <c r="I5" s="176">
        <f>Титульник!I27</f>
        <v>0</v>
      </c>
      <c r="J5" s="151"/>
      <c r="K5" s="146"/>
      <c r="L5" s="146"/>
    </row>
    <row r="6" spans="1:14" ht="7.5" customHeight="1" x14ac:dyDescent="0.25"/>
    <row r="7" spans="1:14" ht="45.95" customHeight="1" x14ac:dyDescent="0.25">
      <c r="A7" s="207" t="s">
        <v>30</v>
      </c>
      <c r="B7" s="208" t="s">
        <v>88</v>
      </c>
      <c r="C7" s="482" t="s">
        <v>312</v>
      </c>
      <c r="D7" s="483"/>
      <c r="E7" s="483"/>
      <c r="F7" s="483"/>
      <c r="G7" s="217" t="s">
        <v>29</v>
      </c>
      <c r="H7" s="482" t="s">
        <v>28</v>
      </c>
      <c r="I7" s="483"/>
      <c r="J7" s="484"/>
      <c r="K7" s="172"/>
    </row>
    <row r="8" spans="1:14" s="158" customFormat="1" ht="7.5" customHeight="1" x14ac:dyDescent="0.15">
      <c r="A8" s="154">
        <v>1</v>
      </c>
      <c r="B8" s="155">
        <v>2</v>
      </c>
      <c r="C8" s="485">
        <v>3</v>
      </c>
      <c r="D8" s="486"/>
      <c r="E8" s="486"/>
      <c r="F8" s="487"/>
      <c r="G8" s="154">
        <v>4</v>
      </c>
      <c r="H8" s="485">
        <v>5</v>
      </c>
      <c r="I8" s="486"/>
      <c r="J8" s="487"/>
      <c r="K8" s="173"/>
      <c r="L8" s="157"/>
    </row>
    <row r="9" spans="1:14" s="161" customFormat="1" ht="12.75" x14ac:dyDescent="0.25">
      <c r="A9" s="452" t="s">
        <v>65</v>
      </c>
      <c r="B9" s="453"/>
      <c r="C9" s="545" t="s">
        <v>11</v>
      </c>
      <c r="D9" s="546"/>
      <c r="E9" s="546"/>
      <c r="F9" s="547"/>
      <c r="G9" s="206">
        <f>IF(COUNTIF(G10:G13,"")&gt;0,"ОШИБКА",(IF(COUNT(A10:A13)=COUNTIF(G10:G13,"НО"),"НО",MIN(G10:G13))))</f>
        <v>10</v>
      </c>
      <c r="H9" s="558"/>
      <c r="I9" s="559"/>
      <c r="J9" s="559"/>
      <c r="K9" s="159"/>
      <c r="L9" s="160"/>
    </row>
    <row r="10" spans="1:14" s="166" customFormat="1" ht="33.75" customHeight="1" x14ac:dyDescent="0.2">
      <c r="A10" s="163">
        <v>1</v>
      </c>
      <c r="B10" s="163"/>
      <c r="C10" s="491" t="s">
        <v>382</v>
      </c>
      <c r="D10" s="491"/>
      <c r="E10" s="491"/>
      <c r="F10" s="491"/>
      <c r="G10" s="211">
        <v>10</v>
      </c>
      <c r="H10" s="454" t="str">
        <f>IF(G10="Х","ВВЕДИТЕ ОБОСНОВАНИЕ","ВВЕДИТЕ СВИДЕТЕЛЬСТВА")</f>
        <v>ВВЕДИТЕ СВИДЕТЕЛЬСТВА</v>
      </c>
      <c r="I10" s="455"/>
      <c r="J10" s="456"/>
      <c r="K10" s="164"/>
      <c r="L10" s="165">
        <f>G10</f>
        <v>10</v>
      </c>
    </row>
    <row r="11" spans="1:14" s="166" customFormat="1" ht="61.5" customHeight="1" x14ac:dyDescent="0.2">
      <c r="A11" s="163">
        <v>2</v>
      </c>
      <c r="B11" s="163"/>
      <c r="C11" s="561" t="s">
        <v>383</v>
      </c>
      <c r="D11" s="562"/>
      <c r="E11" s="562"/>
      <c r="F11" s="563"/>
      <c r="G11" s="211">
        <v>10</v>
      </c>
      <c r="H11" s="454" t="str">
        <f>IF(G11="Х","ВВЕДИТЕ ОБОСНОВАНИЕ","ВВЕДИТЕ СВИДЕТЕЛЬСТВА")</f>
        <v>ВВЕДИТЕ СВИДЕТЕЛЬСТВА</v>
      </c>
      <c r="I11" s="455"/>
      <c r="J11" s="456"/>
      <c r="K11" s="164"/>
      <c r="L11" s="199">
        <f t="shared" ref="L11:L24" si="0">G11</f>
        <v>10</v>
      </c>
    </row>
    <row r="12" spans="1:14" s="166" customFormat="1" ht="47.25" customHeight="1" x14ac:dyDescent="0.2">
      <c r="A12" s="163">
        <v>3</v>
      </c>
      <c r="B12" s="163"/>
      <c r="C12" s="491" t="s">
        <v>384</v>
      </c>
      <c r="D12" s="491"/>
      <c r="E12" s="491"/>
      <c r="F12" s="491"/>
      <c r="G12" s="211">
        <v>10</v>
      </c>
      <c r="H12" s="454" t="str">
        <f>IF(G12="Х","ВВЕДИТЕ ОБОСНОВАНИЕ","ВВЕДИТЕ СВИДЕТЕЛЬСТВА")</f>
        <v>ВВЕДИТЕ СВИДЕТЕЛЬСТВА</v>
      </c>
      <c r="I12" s="455"/>
      <c r="J12" s="456"/>
      <c r="K12" s="164"/>
      <c r="L12" s="199">
        <f t="shared" si="0"/>
        <v>10</v>
      </c>
    </row>
    <row r="13" spans="1:14" s="166" customFormat="1" ht="87.75" customHeight="1" x14ac:dyDescent="0.2">
      <c r="A13" s="163">
        <v>4</v>
      </c>
      <c r="B13" s="163"/>
      <c r="C13" s="560" t="s">
        <v>385</v>
      </c>
      <c r="D13" s="560"/>
      <c r="E13" s="560"/>
      <c r="F13" s="560"/>
      <c r="G13" s="211">
        <v>10</v>
      </c>
      <c r="H13" s="454" t="str">
        <f>IF(G13="Х","ВВЕДИТЕ ОБОСНОВАНИЕ","ВВЕДИТЕ СВИДЕТЕЛЬСТВА")</f>
        <v>ВВЕДИТЕ СВИДЕТЕЛЬСТВА</v>
      </c>
      <c r="I13" s="455"/>
      <c r="J13" s="456"/>
      <c r="K13" s="164"/>
      <c r="L13" s="199">
        <f t="shared" si="0"/>
        <v>10</v>
      </c>
      <c r="N13" s="164"/>
    </row>
    <row r="14" spans="1:14" s="161" customFormat="1" ht="12.75" x14ac:dyDescent="0.25">
      <c r="A14" s="452" t="s">
        <v>64</v>
      </c>
      <c r="B14" s="453"/>
      <c r="C14" s="519" t="s">
        <v>14</v>
      </c>
      <c r="D14" s="519"/>
      <c r="E14" s="519"/>
      <c r="F14" s="519"/>
      <c r="G14" s="206">
        <f>IF(COUNTIF(G15:G18,"")&gt;0,"ОШИБКА",(IF(COUNT(A15:A18)=COUNTIF(G15:G18,"НО"),"НО",MIN(G15:G18))))</f>
        <v>10</v>
      </c>
      <c r="H14" s="454"/>
      <c r="I14" s="455"/>
      <c r="J14" s="456"/>
      <c r="K14" s="159"/>
      <c r="L14" s="199"/>
    </row>
    <row r="15" spans="1:14" s="166" customFormat="1" ht="39" customHeight="1" x14ac:dyDescent="0.2">
      <c r="A15" s="163">
        <v>5</v>
      </c>
      <c r="B15" s="163"/>
      <c r="C15" s="491" t="s">
        <v>386</v>
      </c>
      <c r="D15" s="491"/>
      <c r="E15" s="491"/>
      <c r="F15" s="491"/>
      <c r="G15" s="211">
        <v>10</v>
      </c>
      <c r="H15" s="454" t="str">
        <f>IF(G15="Х","ВВЕДИТЕ ОБОСНОВАНИЕ","ВВЕДИТЕ СВИДЕТЕЛЬСТВА")</f>
        <v>ВВЕДИТЕ СВИДЕТЕЛЬСТВА</v>
      </c>
      <c r="I15" s="455"/>
      <c r="J15" s="456"/>
      <c r="K15" s="164"/>
      <c r="L15" s="199">
        <f t="shared" si="0"/>
        <v>10</v>
      </c>
    </row>
    <row r="16" spans="1:14" s="166" customFormat="1" ht="54.75" customHeight="1" x14ac:dyDescent="0.2">
      <c r="A16" s="163">
        <v>6</v>
      </c>
      <c r="B16" s="163"/>
      <c r="C16" s="491" t="s">
        <v>387</v>
      </c>
      <c r="D16" s="491"/>
      <c r="E16" s="491"/>
      <c r="F16" s="491"/>
      <c r="G16" s="211">
        <v>10</v>
      </c>
      <c r="H16" s="454" t="str">
        <f>IF(G16="Х","ВВЕДИТЕ ОБОСНОВАНИЕ","ВВЕДИТЕ СВИДЕТЕЛЬСТВА")</f>
        <v>ВВЕДИТЕ СВИДЕТЕЛЬСТВА</v>
      </c>
      <c r="I16" s="455"/>
      <c r="J16" s="456"/>
      <c r="K16" s="164"/>
      <c r="L16" s="199">
        <f t="shared" si="0"/>
        <v>10</v>
      </c>
    </row>
    <row r="17" spans="1:12" s="166" customFormat="1" ht="38.25" customHeight="1" x14ac:dyDescent="0.2">
      <c r="A17" s="163">
        <v>7</v>
      </c>
      <c r="B17" s="163"/>
      <c r="C17" s="491" t="s">
        <v>388</v>
      </c>
      <c r="D17" s="491"/>
      <c r="E17" s="491"/>
      <c r="F17" s="491"/>
      <c r="G17" s="211">
        <v>10</v>
      </c>
      <c r="H17" s="454" t="str">
        <f>IF(G17="Х","ВВЕДИТЕ ОБОСНОВАНИЕ","ВВЕДИТЕ СВИДЕТЕЛЬСТВА")</f>
        <v>ВВЕДИТЕ СВИДЕТЕЛЬСТВА</v>
      </c>
      <c r="I17" s="455"/>
      <c r="J17" s="456"/>
      <c r="K17" s="164"/>
      <c r="L17" s="199">
        <f t="shared" si="0"/>
        <v>10</v>
      </c>
    </row>
    <row r="18" spans="1:12" s="166" customFormat="1" ht="45" customHeight="1" x14ac:dyDescent="0.2">
      <c r="A18" s="163">
        <v>8</v>
      </c>
      <c r="B18" s="163"/>
      <c r="C18" s="491" t="s">
        <v>389</v>
      </c>
      <c r="D18" s="491"/>
      <c r="E18" s="491"/>
      <c r="F18" s="491"/>
      <c r="G18" s="211">
        <v>10</v>
      </c>
      <c r="H18" s="454" t="str">
        <f>IF(G18="Х","ВВЕДИТЕ ОБОСНОВАНИЕ","ВВЕДИТЕ СВИДЕТЕЛЬСТВА")</f>
        <v>ВВЕДИТЕ СВИДЕТЕЛЬСТВА</v>
      </c>
      <c r="I18" s="455"/>
      <c r="J18" s="456"/>
      <c r="K18" s="164"/>
      <c r="L18" s="199">
        <f t="shared" si="0"/>
        <v>10</v>
      </c>
    </row>
    <row r="19" spans="1:12" s="161" customFormat="1" ht="12.75" x14ac:dyDescent="0.25">
      <c r="A19" s="452" t="s">
        <v>63</v>
      </c>
      <c r="B19" s="453"/>
      <c r="C19" s="513" t="s">
        <v>196</v>
      </c>
      <c r="D19" s="513"/>
      <c r="E19" s="513"/>
      <c r="F19" s="513"/>
      <c r="G19" s="206">
        <f>IF(COUNTIF(G20:G24,"")&gt;0,"ОШИБКА",(IF(COUNT(A20:A24)=COUNTIF(G20:G24,"НО"),"НО",MIN(G20:G24))))</f>
        <v>10</v>
      </c>
      <c r="H19" s="454"/>
      <c r="I19" s="455"/>
      <c r="J19" s="456"/>
      <c r="K19" s="159"/>
      <c r="L19" s="199"/>
    </row>
    <row r="20" spans="1:12" s="166" customFormat="1" ht="46.5" customHeight="1" x14ac:dyDescent="0.2">
      <c r="A20" s="163">
        <v>9</v>
      </c>
      <c r="B20" s="163" t="s">
        <v>89</v>
      </c>
      <c r="C20" s="491" t="s">
        <v>390</v>
      </c>
      <c r="D20" s="491"/>
      <c r="E20" s="491"/>
      <c r="F20" s="491"/>
      <c r="G20" s="211">
        <v>10</v>
      </c>
      <c r="H20" s="454" t="str">
        <f>IF(G20="Х","ВВЕДИТЕ ОБОСНОВАНИЕ","ВВЕДИТЕ СВИДЕТЕЛЬСТВА")</f>
        <v>ВВЕДИТЕ СВИДЕТЕЛЬСТВА</v>
      </c>
      <c r="I20" s="455"/>
      <c r="J20" s="456"/>
      <c r="K20" s="164"/>
      <c r="L20" s="199">
        <f t="shared" si="0"/>
        <v>10</v>
      </c>
    </row>
    <row r="21" spans="1:12" s="166" customFormat="1" ht="38.25" customHeight="1" x14ac:dyDescent="0.2">
      <c r="A21" s="163">
        <v>10</v>
      </c>
      <c r="B21" s="163"/>
      <c r="C21" s="493" t="s">
        <v>391</v>
      </c>
      <c r="D21" s="494"/>
      <c r="E21" s="494"/>
      <c r="F21" s="548"/>
      <c r="G21" s="211">
        <v>10</v>
      </c>
      <c r="H21" s="454" t="str">
        <f>IF(G21="Х","ВВЕДИТЕ ОБОСНОВАНИЕ","ВВЕДИТЕ СВИДЕТЕЛЬСТВА")</f>
        <v>ВВЕДИТЕ СВИДЕТЕЛЬСТВА</v>
      </c>
      <c r="I21" s="455"/>
      <c r="J21" s="456"/>
      <c r="K21" s="164"/>
      <c r="L21" s="199">
        <f t="shared" si="0"/>
        <v>10</v>
      </c>
    </row>
    <row r="22" spans="1:12" s="166" customFormat="1" ht="42" customHeight="1" x14ac:dyDescent="0.2">
      <c r="A22" s="163">
        <v>11</v>
      </c>
      <c r="B22" s="163" t="s">
        <v>89</v>
      </c>
      <c r="C22" s="493" t="s">
        <v>392</v>
      </c>
      <c r="D22" s="494"/>
      <c r="E22" s="494"/>
      <c r="F22" s="548"/>
      <c r="G22" s="211">
        <v>10</v>
      </c>
      <c r="H22" s="454" t="str">
        <f>IF(G22="Х","ВВЕДИТЕ ОБОСНОВАНИЕ","ВВЕДИТЕ СВИДЕТЕЛЬСТВА")</f>
        <v>ВВЕДИТЕ СВИДЕТЕЛЬСТВА</v>
      </c>
      <c r="I22" s="455"/>
      <c r="J22" s="456"/>
      <c r="K22" s="164"/>
      <c r="L22" s="199">
        <f t="shared" si="0"/>
        <v>10</v>
      </c>
    </row>
    <row r="23" spans="1:12" s="166" customFormat="1" ht="61.5" customHeight="1" x14ac:dyDescent="0.2">
      <c r="A23" s="163">
        <v>12</v>
      </c>
      <c r="B23" s="163"/>
      <c r="C23" s="491" t="s">
        <v>393</v>
      </c>
      <c r="D23" s="491"/>
      <c r="E23" s="491"/>
      <c r="F23" s="491"/>
      <c r="G23" s="211">
        <v>10</v>
      </c>
      <c r="H23" s="454" t="str">
        <f>IF(G23="Х","ВВЕДИТЕ ОБОСНОВАНИЕ","ВВЕДИТЕ СВИДЕТЕЛЬСТВА")</f>
        <v>ВВЕДИТЕ СВИДЕТЕЛЬСТВА</v>
      </c>
      <c r="I23" s="455"/>
      <c r="J23" s="456"/>
      <c r="K23" s="164"/>
      <c r="L23" s="199">
        <f t="shared" si="0"/>
        <v>10</v>
      </c>
    </row>
    <row r="24" spans="1:12" s="166" customFormat="1" ht="62.25" customHeight="1" x14ac:dyDescent="0.2">
      <c r="A24" s="163">
        <v>13</v>
      </c>
      <c r="B24" s="163"/>
      <c r="C24" s="491" t="s">
        <v>394</v>
      </c>
      <c r="D24" s="491"/>
      <c r="E24" s="491"/>
      <c r="F24" s="491"/>
      <c r="G24" s="211">
        <v>10</v>
      </c>
      <c r="H24" s="454" t="str">
        <f>IF(G24="Х","ВВЕДИТЕ ОБОСНОВАНИЕ","ВВЕДИТЕ СВИДЕТЕЛЬСТВА")</f>
        <v>ВВЕДИТЕ СВИДЕТЕЛЬСТВА</v>
      </c>
      <c r="I24" s="455"/>
      <c r="J24" s="456"/>
      <c r="K24" s="164"/>
      <c r="L24" s="199">
        <f t="shared" si="0"/>
        <v>10</v>
      </c>
    </row>
    <row r="25" spans="1:12" ht="21.75" customHeight="1" x14ac:dyDescent="0.25">
      <c r="C25" s="148" t="s">
        <v>106</v>
      </c>
    </row>
    <row r="26" spans="1:12" x14ac:dyDescent="0.25">
      <c r="A26" s="170"/>
      <c r="B26" s="170"/>
      <c r="G26" s="212">
        <v>4</v>
      </c>
      <c r="H26" s="213">
        <v>0</v>
      </c>
    </row>
    <row r="27" spans="1:12" x14ac:dyDescent="0.25">
      <c r="A27" s="170"/>
      <c r="B27" s="492" t="s">
        <v>285</v>
      </c>
      <c r="C27" s="492"/>
      <c r="D27" s="492"/>
      <c r="E27" s="492"/>
      <c r="F27" s="492"/>
      <c r="G27" s="212">
        <f>COUNTIF(L10:L24,4)</f>
        <v>0</v>
      </c>
      <c r="H27" s="213">
        <f>COUNTIF(L10:L24,4)</f>
        <v>0</v>
      </c>
    </row>
    <row r="28" spans="1:12" x14ac:dyDescent="0.25">
      <c r="B28" s="492" t="s">
        <v>197</v>
      </c>
      <c r="C28" s="492"/>
      <c r="D28" s="492"/>
      <c r="E28" s="492"/>
      <c r="F28" s="492"/>
      <c r="G28" s="212">
        <f>COUNTIFS(L10:L24,4,L10:L24,"*")</f>
        <v>0</v>
      </c>
      <c r="H28" s="213">
        <f>COUNTIFS(L10:L24,0,L10:L24,"*")</f>
        <v>0</v>
      </c>
    </row>
  </sheetData>
  <mergeCells count="47">
    <mergeCell ref="A2:C3"/>
    <mergeCell ref="D2:D3"/>
    <mergeCell ref="E2:J3"/>
    <mergeCell ref="A1:J1"/>
    <mergeCell ref="H17:J17"/>
    <mergeCell ref="C14:F14"/>
    <mergeCell ref="H14:J14"/>
    <mergeCell ref="C15:F15"/>
    <mergeCell ref="H15:J15"/>
    <mergeCell ref="C16:F16"/>
    <mergeCell ref="H16:J16"/>
    <mergeCell ref="H8:J8"/>
    <mergeCell ref="C7:F7"/>
    <mergeCell ref="H7:J7"/>
    <mergeCell ref="H11:J11"/>
    <mergeCell ref="C11:F11"/>
    <mergeCell ref="H9:J9"/>
    <mergeCell ref="C10:F10"/>
    <mergeCell ref="H10:J10"/>
    <mergeCell ref="B27:F27"/>
    <mergeCell ref="H19:J19"/>
    <mergeCell ref="H12:J12"/>
    <mergeCell ref="C13:F13"/>
    <mergeCell ref="H13:J13"/>
    <mergeCell ref="H20:J20"/>
    <mergeCell ref="C18:F18"/>
    <mergeCell ref="H18:J18"/>
    <mergeCell ref="C19:F19"/>
    <mergeCell ref="H21:J21"/>
    <mergeCell ref="H22:J22"/>
    <mergeCell ref="H23:J23"/>
    <mergeCell ref="H24:J24"/>
    <mergeCell ref="B28:F28"/>
    <mergeCell ref="F5:G5"/>
    <mergeCell ref="A5:E5"/>
    <mergeCell ref="C8:F8"/>
    <mergeCell ref="A19:B19"/>
    <mergeCell ref="A14:B14"/>
    <mergeCell ref="A9:B9"/>
    <mergeCell ref="C12:F12"/>
    <mergeCell ref="C17:F17"/>
    <mergeCell ref="C21:F21"/>
    <mergeCell ref="C22:F22"/>
    <mergeCell ref="C23:F23"/>
    <mergeCell ref="C24:F24"/>
    <mergeCell ref="C9:F9"/>
    <mergeCell ref="C20:F20"/>
  </mergeCells>
  <conditionalFormatting sqref="B10:B24">
    <cfRule type="containsText" dxfId="40" priority="24" operator="containsText" text="*">
      <formula>NOT(ISERROR(SEARCH("*",B10)))</formula>
    </cfRule>
  </conditionalFormatting>
  <conditionalFormatting sqref="H10:J24">
    <cfRule type="containsText" dxfId="39" priority="21" operator="containsText" text="ВВЕДИТЕ СВИДЕТЕЛЬСТВА">
      <formula>NOT(ISERROR(SEARCH("ВВЕДИТЕ СВИДЕТЕЛЬСТВА",H10)))</formula>
    </cfRule>
    <cfRule type="containsText" dxfId="38" priority="22" operator="containsText" text="ВВЕДИТЕ ОБОСНОВАНИЕ">
      <formula>NOT(ISERROR(SEARCH("ВВЕДИТЕ ОБОСНОВАНИЕ",H10)))</formula>
    </cfRule>
  </conditionalFormatting>
  <conditionalFormatting sqref="G19">
    <cfRule type="containsText" dxfId="37" priority="16" operator="containsText" text="ОШИБКА">
      <formula>NOT(ISERROR(SEARCH("ОШИБКА",G19)))</formula>
    </cfRule>
    <cfRule type="containsText" dxfId="36" priority="17" operator="containsText" text="НО">
      <formula>NOT(ISERROR(SEARCH("НО",G19)))</formula>
    </cfRule>
    <cfRule type="cellIs" dxfId="35" priority="18" operator="greaterThan">
      <formula>7</formula>
    </cfRule>
    <cfRule type="cellIs" dxfId="34" priority="19" operator="equal">
      <formula>6</formula>
    </cfRule>
    <cfRule type="cellIs" dxfId="33" priority="20" operator="lessThan">
      <formula>5</formula>
    </cfRule>
  </conditionalFormatting>
  <conditionalFormatting sqref="G14">
    <cfRule type="containsText" dxfId="32" priority="11" operator="containsText" text="ОШИБКА">
      <formula>NOT(ISERROR(SEARCH("ОШИБКА",G14)))</formula>
    </cfRule>
    <cfRule type="containsText" dxfId="31" priority="12" operator="containsText" text="НО">
      <formula>NOT(ISERROR(SEARCH("НО",G14)))</formula>
    </cfRule>
    <cfRule type="cellIs" dxfId="30" priority="13" operator="greaterThan">
      <formula>7</formula>
    </cfRule>
    <cfRule type="cellIs" dxfId="29" priority="14" operator="equal">
      <formula>6</formula>
    </cfRule>
    <cfRule type="cellIs" dxfId="28" priority="15" operator="lessThan">
      <formula>5</formula>
    </cfRule>
  </conditionalFormatting>
  <conditionalFormatting sqref="G9">
    <cfRule type="containsText" dxfId="27" priority="1" operator="containsText" text="ОШИБКА">
      <formula>NOT(ISERROR(SEARCH("ОШИБКА",G9)))</formula>
    </cfRule>
    <cfRule type="containsText" dxfId="26" priority="2" operator="containsText" text="НО">
      <formula>NOT(ISERROR(SEARCH("НО",G9)))</formula>
    </cfRule>
    <cfRule type="cellIs" dxfId="25" priority="3" operator="greaterThan">
      <formula>7</formula>
    </cfRule>
    <cfRule type="cellIs" dxfId="24" priority="4" operator="equal">
      <formula>6</formula>
    </cfRule>
    <cfRule type="cellIs" dxfId="23" priority="5" operator="lessThan">
      <formula>5</formula>
    </cfRule>
  </conditionalFormatting>
  <pageMargins left="0.59055118110236227" right="0.39370078740157483" top="0.39370078740157483" bottom="0.39370078740157483" header="0.31496062992125984" footer="0.31496062992125984"/>
  <pageSetup paperSize="9" scale="80" orientation="portrait" r:id="rId1"/>
  <headerFooter>
    <oddFooter>&amp;L&amp;"Times New Roman,обычный"&amp;8Редакция 4 действует с 03.08.2020</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Списки!$C$6:$C$11</xm:f>
          </x14:formula1>
          <xm:sqref>G10:G13 G15:G18 G20:G24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2">
    <tabColor theme="3" tint="0.59999389629810485"/>
  </sheetPr>
  <dimension ref="A1:L26"/>
  <sheetViews>
    <sheetView view="pageBreakPreview" zoomScale="110" zoomScaleNormal="100" zoomScaleSheetLayoutView="110" workbookViewId="0">
      <pane ySplit="8" topLeftCell="A9" activePane="bottomLeft" state="frozen"/>
      <selection activeCell="M21" sqref="M21"/>
      <selection pane="bottomLeft" activeCell="M33" sqref="M33"/>
    </sheetView>
  </sheetViews>
  <sheetFormatPr defaultColWidth="9.140625" defaultRowHeight="15" x14ac:dyDescent="0.25"/>
  <cols>
    <col min="1" max="1" width="3.28515625" style="148" customWidth="1"/>
    <col min="2" max="2" width="2.140625" style="148" customWidth="1"/>
    <col min="3" max="3" width="5.7109375" style="148" customWidth="1"/>
    <col min="4" max="4" width="6.85546875" style="148" customWidth="1"/>
    <col min="5" max="5" width="8.28515625" style="148" customWidth="1"/>
    <col min="6" max="6" width="28.85546875" style="148" customWidth="1"/>
    <col min="7" max="7" width="8.5703125" style="148" customWidth="1"/>
    <col min="8" max="8" width="36.42578125" style="148" customWidth="1"/>
    <col min="9" max="9" width="11.5703125" style="148" customWidth="1"/>
    <col min="10" max="10" width="3.28515625" style="148" customWidth="1"/>
    <col min="11" max="11" width="2.7109375" style="148" customWidth="1"/>
    <col min="12" max="12" width="3.7109375" style="149" customWidth="1"/>
    <col min="13" max="16384" width="9.140625" style="148"/>
  </cols>
  <sheetData>
    <row r="1" spans="1:12" s="146" customFormat="1" ht="20.25" x14ac:dyDescent="0.25">
      <c r="A1" s="457" t="str">
        <f>Титульник!A2</f>
        <v>Аудит процесса</v>
      </c>
      <c r="B1" s="458"/>
      <c r="C1" s="458"/>
      <c r="D1" s="458"/>
      <c r="E1" s="458"/>
      <c r="F1" s="458"/>
      <c r="G1" s="458"/>
      <c r="H1" s="458"/>
      <c r="I1" s="458"/>
      <c r="J1" s="459"/>
    </row>
    <row r="2" spans="1:12" s="146" customFormat="1" ht="15.75" x14ac:dyDescent="0.25">
      <c r="A2" s="464" t="s">
        <v>39</v>
      </c>
      <c r="B2" s="465"/>
      <c r="C2" s="465"/>
      <c r="D2" s="540" t="s">
        <v>66</v>
      </c>
      <c r="E2" s="470" t="s">
        <v>266</v>
      </c>
      <c r="F2" s="471"/>
      <c r="G2" s="471"/>
      <c r="H2" s="471"/>
      <c r="I2" s="471"/>
      <c r="J2" s="472"/>
    </row>
    <row r="3" spans="1:12" s="146" customFormat="1" ht="15.75" x14ac:dyDescent="0.25">
      <c r="A3" s="466"/>
      <c r="B3" s="467"/>
      <c r="C3" s="467"/>
      <c r="D3" s="541"/>
      <c r="E3" s="473"/>
      <c r="F3" s="474"/>
      <c r="G3" s="474"/>
      <c r="H3" s="474"/>
      <c r="I3" s="474"/>
      <c r="J3" s="475"/>
    </row>
    <row r="4" spans="1:12" ht="7.5" customHeight="1" x14ac:dyDescent="0.25">
      <c r="A4" s="147"/>
      <c r="B4" s="147"/>
      <c r="C4" s="147"/>
      <c r="D4" s="147"/>
      <c r="E4" s="147"/>
      <c r="F4" s="147"/>
      <c r="G4" s="147"/>
      <c r="H4" s="147"/>
      <c r="I4" s="147"/>
      <c r="J4" s="147"/>
    </row>
    <row r="5" spans="1:12" s="152" customFormat="1" ht="11.25" customHeight="1" x14ac:dyDescent="0.25">
      <c r="A5" s="505" t="s">
        <v>40</v>
      </c>
      <c r="B5" s="505"/>
      <c r="C5" s="505"/>
      <c r="D5" s="505"/>
      <c r="E5" s="505"/>
      <c r="F5" s="171">
        <f>Титульник!E6</f>
        <v>0</v>
      </c>
      <c r="G5" s="171"/>
      <c r="H5" s="150" t="str">
        <f>Титульник!C27</f>
        <v>Дата аудита:</v>
      </c>
      <c r="I5" s="176">
        <f>Титульник!I27</f>
        <v>0</v>
      </c>
      <c r="J5" s="151"/>
      <c r="K5" s="146"/>
      <c r="L5" s="146"/>
    </row>
    <row r="6" spans="1:12" ht="7.5" customHeight="1" x14ac:dyDescent="0.25"/>
    <row r="7" spans="1:12" ht="39.950000000000003" customHeight="1" x14ac:dyDescent="0.25">
      <c r="A7" s="207" t="s">
        <v>30</v>
      </c>
      <c r="B7" s="208" t="s">
        <v>88</v>
      </c>
      <c r="C7" s="482" t="s">
        <v>312</v>
      </c>
      <c r="D7" s="483"/>
      <c r="E7" s="483"/>
      <c r="F7" s="483"/>
      <c r="G7" s="217" t="s">
        <v>29</v>
      </c>
      <c r="H7" s="482" t="s">
        <v>28</v>
      </c>
      <c r="I7" s="483"/>
      <c r="J7" s="484"/>
      <c r="K7" s="172"/>
    </row>
    <row r="8" spans="1:12" s="158" customFormat="1" ht="7.5" customHeight="1" x14ac:dyDescent="0.15">
      <c r="A8" s="154">
        <v>1</v>
      </c>
      <c r="B8" s="155">
        <v>2</v>
      </c>
      <c r="C8" s="485">
        <v>3</v>
      </c>
      <c r="D8" s="486"/>
      <c r="E8" s="486"/>
      <c r="F8" s="487"/>
      <c r="G8" s="154">
        <v>4</v>
      </c>
      <c r="H8" s="485">
        <v>5</v>
      </c>
      <c r="I8" s="486"/>
      <c r="J8" s="487"/>
      <c r="K8" s="173"/>
      <c r="L8" s="157"/>
    </row>
    <row r="9" spans="1:12" s="161" customFormat="1" ht="12.75" x14ac:dyDescent="0.25">
      <c r="A9" s="452" t="s">
        <v>67</v>
      </c>
      <c r="B9" s="453"/>
      <c r="C9" s="513" t="s">
        <v>78</v>
      </c>
      <c r="D9" s="513"/>
      <c r="E9" s="513"/>
      <c r="F9" s="513"/>
      <c r="G9" s="206">
        <f>IF(COUNTIF(G10:G10,"")&gt;0,"ОШИБКА",(IF(COUNT(A10:A10)=COUNTIF(G10:G10,"НО"),"НО",MIN(G10:G10))))</f>
        <v>10</v>
      </c>
      <c r="H9" s="477" t="s">
        <v>74</v>
      </c>
      <c r="I9" s="478"/>
      <c r="J9" s="478"/>
      <c r="K9" s="159"/>
      <c r="L9" s="160"/>
    </row>
    <row r="10" spans="1:12" s="166" customFormat="1" ht="72.75" customHeight="1" x14ac:dyDescent="0.2">
      <c r="A10" s="163">
        <v>1</v>
      </c>
      <c r="B10" s="163" t="s">
        <v>89</v>
      </c>
      <c r="C10" s="461" t="s">
        <v>410</v>
      </c>
      <c r="D10" s="461"/>
      <c r="E10" s="461"/>
      <c r="F10" s="461"/>
      <c r="G10" s="211">
        <v>10</v>
      </c>
      <c r="H10" s="454" t="str">
        <f>IF(G10="Х","ВВЕДИТЕ ОБОСНОВАНИЕ","ВВЕДИТЕ СВИДЕТЕЛЬСТВА")</f>
        <v>ВВЕДИТЕ СВИДЕТЕЛЬСТВА</v>
      </c>
      <c r="I10" s="455"/>
      <c r="J10" s="456"/>
      <c r="K10" s="164"/>
      <c r="L10" s="199">
        <f t="shared" ref="L10:L13" si="0">G10</f>
        <v>10</v>
      </c>
    </row>
    <row r="11" spans="1:12" s="161" customFormat="1" ht="12.75" x14ac:dyDescent="0.25">
      <c r="A11" s="452" t="s">
        <v>68</v>
      </c>
      <c r="B11" s="453"/>
      <c r="C11" s="513" t="s">
        <v>15</v>
      </c>
      <c r="D11" s="513"/>
      <c r="E11" s="513"/>
      <c r="F11" s="513"/>
      <c r="G11" s="206">
        <f>IF(COUNTIF(G12:G14,"")&gt;0,"ОШИБКА",(IF(COUNT(A12:A14)=COUNTIF(G12:G14,"НО"),"НО",MIN(G12:G14))))</f>
        <v>10</v>
      </c>
      <c r="H11" s="454"/>
      <c r="I11" s="455"/>
      <c r="J11" s="456"/>
      <c r="K11" s="159"/>
      <c r="L11" s="199"/>
    </row>
    <row r="12" spans="1:12" s="166" customFormat="1" ht="36" customHeight="1" x14ac:dyDescent="0.2">
      <c r="A12" s="163">
        <v>2</v>
      </c>
      <c r="B12" s="163"/>
      <c r="C12" s="491" t="s">
        <v>395</v>
      </c>
      <c r="D12" s="491"/>
      <c r="E12" s="491"/>
      <c r="F12" s="491"/>
      <c r="G12" s="211">
        <v>10</v>
      </c>
      <c r="H12" s="454" t="str">
        <f>IF(G12="Х","ВВЕДИТЕ ОБОСНОВАНИЕ","ВВЕДИТЕ СВИДЕТЕЛЬСТВА")</f>
        <v>ВВЕДИТЕ СВИДЕТЕЛЬСТВА</v>
      </c>
      <c r="I12" s="455"/>
      <c r="J12" s="456"/>
      <c r="K12" s="164"/>
      <c r="L12" s="199">
        <f t="shared" si="0"/>
        <v>10</v>
      </c>
    </row>
    <row r="13" spans="1:12" s="166" customFormat="1" ht="89.25" customHeight="1" x14ac:dyDescent="0.2">
      <c r="A13" s="163">
        <v>3</v>
      </c>
      <c r="B13" s="163"/>
      <c r="C13" s="491" t="s">
        <v>396</v>
      </c>
      <c r="D13" s="491"/>
      <c r="E13" s="491"/>
      <c r="F13" s="491"/>
      <c r="G13" s="211">
        <v>10</v>
      </c>
      <c r="H13" s="454" t="str">
        <f>IF(G13="Х","ВВЕДИТЕ ОБОСНОВАНИЕ","ВВЕДИТЕ СВИДЕТЕЛЬСТВА")</f>
        <v>ВВЕДИТЕ СВИДЕТЕЛЬСТВА</v>
      </c>
      <c r="I13" s="455"/>
      <c r="J13" s="456"/>
      <c r="K13" s="164"/>
      <c r="L13" s="199">
        <f t="shared" si="0"/>
        <v>10</v>
      </c>
    </row>
    <row r="14" spans="1:12" s="166" customFormat="1" ht="48" customHeight="1" x14ac:dyDescent="0.2">
      <c r="A14" s="163">
        <v>4</v>
      </c>
      <c r="B14" s="163"/>
      <c r="C14" s="491" t="s">
        <v>397</v>
      </c>
      <c r="D14" s="491"/>
      <c r="E14" s="491"/>
      <c r="F14" s="491"/>
      <c r="G14" s="211">
        <v>10</v>
      </c>
      <c r="H14" s="454" t="str">
        <f>IF(G14="Х","ВВЕДИТЕ ОБОСНОВАНИЕ","ВВЕДИТЕ СВИДЕТЕЛЬСТВА")</f>
        <v>ВВЕДИТЕ СВИДЕТЕЛЬСТВА</v>
      </c>
      <c r="I14" s="455"/>
      <c r="J14" s="456"/>
      <c r="K14" s="164"/>
      <c r="L14" s="199">
        <f t="shared" ref="L14:L16" si="1">G14</f>
        <v>10</v>
      </c>
    </row>
    <row r="15" spans="1:12" s="161" customFormat="1" ht="12.75" x14ac:dyDescent="0.25">
      <c r="A15" s="452" t="s">
        <v>69</v>
      </c>
      <c r="B15" s="453"/>
      <c r="C15" s="513" t="s">
        <v>16</v>
      </c>
      <c r="D15" s="513"/>
      <c r="E15" s="513"/>
      <c r="F15" s="513"/>
      <c r="G15" s="206">
        <f>IF(COUNTIF(G16:G19,"")&gt;0,"ОШИБКА",(IF(COUNT(A16:A19)=COUNTIF(G16:G19,"НО"),"НО",MIN(G16:G19))))</f>
        <v>10</v>
      </c>
      <c r="H15" s="454"/>
      <c r="I15" s="455"/>
      <c r="J15" s="456"/>
      <c r="K15" s="159"/>
      <c r="L15" s="199"/>
    </row>
    <row r="16" spans="1:12" s="166" customFormat="1" ht="150" customHeight="1" x14ac:dyDescent="0.2">
      <c r="A16" s="163">
        <v>5</v>
      </c>
      <c r="B16" s="163"/>
      <c r="C16" s="491" t="s">
        <v>398</v>
      </c>
      <c r="D16" s="491"/>
      <c r="E16" s="491"/>
      <c r="F16" s="491"/>
      <c r="G16" s="211">
        <v>10</v>
      </c>
      <c r="H16" s="454" t="str">
        <f>IF(G16="Х","ВВЕДИТЕ ОБОСНОВАНИЕ","ВВЕДИТЕ СВИДЕТЕЛЬСТВА")</f>
        <v>ВВЕДИТЕ СВИДЕТЕЛЬСТВА</v>
      </c>
      <c r="I16" s="455"/>
      <c r="J16" s="456"/>
      <c r="K16" s="164"/>
      <c r="L16" s="199">
        <f t="shared" si="1"/>
        <v>10</v>
      </c>
    </row>
    <row r="17" spans="1:12" s="166" customFormat="1" ht="39.75" customHeight="1" x14ac:dyDescent="0.2">
      <c r="A17" s="163">
        <v>6</v>
      </c>
      <c r="B17" s="163"/>
      <c r="C17" s="491" t="s">
        <v>399</v>
      </c>
      <c r="D17" s="491"/>
      <c r="E17" s="491"/>
      <c r="F17" s="491"/>
      <c r="G17" s="211">
        <v>10</v>
      </c>
      <c r="H17" s="454" t="str">
        <f>IF(G17="Х","ВВЕДИТЕ ОБОСНОВАНИЕ","ВВЕДИТЕ СВИДЕТЕЛЬСТВА")</f>
        <v>ВВЕДИТЕ СВИДЕТЕЛЬСТВА</v>
      </c>
      <c r="I17" s="455"/>
      <c r="J17" s="456"/>
      <c r="K17" s="164"/>
      <c r="L17" s="199">
        <f t="shared" ref="L17:L19" si="2">G17</f>
        <v>10</v>
      </c>
    </row>
    <row r="18" spans="1:12" s="166" customFormat="1" ht="46.5" customHeight="1" x14ac:dyDescent="0.2">
      <c r="A18" s="163">
        <v>7</v>
      </c>
      <c r="B18" s="163"/>
      <c r="C18" s="491" t="s">
        <v>400</v>
      </c>
      <c r="D18" s="491"/>
      <c r="E18" s="491"/>
      <c r="F18" s="491"/>
      <c r="G18" s="211">
        <v>10</v>
      </c>
      <c r="H18" s="454" t="str">
        <f>IF(G18="Х","ВВЕДИТЕ ОБОСНОВАНИЕ","ВВЕДИТЕ СВИДЕТЕЛЬСТВА")</f>
        <v>ВВЕДИТЕ СВИДЕТЕЛЬСТВА</v>
      </c>
      <c r="I18" s="455"/>
      <c r="J18" s="456"/>
      <c r="K18" s="164"/>
      <c r="L18" s="199">
        <f t="shared" si="2"/>
        <v>10</v>
      </c>
    </row>
    <row r="19" spans="1:12" s="166" customFormat="1" ht="62.25" customHeight="1" x14ac:dyDescent="0.2">
      <c r="A19" s="163">
        <v>8</v>
      </c>
      <c r="B19" s="163" t="s">
        <v>89</v>
      </c>
      <c r="C19" s="491" t="s">
        <v>408</v>
      </c>
      <c r="D19" s="491"/>
      <c r="E19" s="491"/>
      <c r="F19" s="491"/>
      <c r="G19" s="211">
        <v>10</v>
      </c>
      <c r="H19" s="454" t="str">
        <f>IF(G19="Х","ВВЕДИТЕ ОБОСНОВАНИЕ","ВВЕДИТЕ СВИДЕТЕЛЬСТВА")</f>
        <v>ВВЕДИТЕ СВИДЕТЕЛЬСТВА</v>
      </c>
      <c r="I19" s="455"/>
      <c r="J19" s="456"/>
      <c r="K19" s="164"/>
      <c r="L19" s="199">
        <f t="shared" si="2"/>
        <v>10</v>
      </c>
    </row>
    <row r="20" spans="1:12" s="161" customFormat="1" ht="12.75" x14ac:dyDescent="0.25">
      <c r="A20" s="452" t="s">
        <v>165</v>
      </c>
      <c r="B20" s="453"/>
      <c r="C20" s="542" t="s">
        <v>166</v>
      </c>
      <c r="D20" s="542"/>
      <c r="E20" s="542"/>
      <c r="F20" s="542"/>
      <c r="G20" s="206">
        <f>IF(COUNTIF(G21:G21,"")&gt;0,"ОШИБКА",(IF(COUNT(A21:A21)=COUNTIF(G21:G21,"НО"),"НО",MIN(G21:G21))))</f>
        <v>10</v>
      </c>
      <c r="H20" s="454"/>
      <c r="I20" s="455"/>
      <c r="J20" s="456"/>
      <c r="K20" s="159"/>
      <c r="L20" s="199"/>
    </row>
    <row r="21" spans="1:12" s="166" customFormat="1" ht="44.25" customHeight="1" x14ac:dyDescent="0.2">
      <c r="A21" s="163">
        <v>9</v>
      </c>
      <c r="B21" s="174" t="s">
        <v>89</v>
      </c>
      <c r="C21" s="491" t="s">
        <v>409</v>
      </c>
      <c r="D21" s="491"/>
      <c r="E21" s="491"/>
      <c r="F21" s="491"/>
      <c r="G21" s="211">
        <v>10</v>
      </c>
      <c r="H21" s="454" t="str">
        <f>IF(G21="Х","ВВЕДИТЕ ОБОСНОВАНИЕ","ВВЕДИТЕ СВИДЕТЕЛЬСТВА")</f>
        <v>ВВЕДИТЕ СВИДЕТЕЛЬСТВА</v>
      </c>
      <c r="I21" s="455"/>
      <c r="J21" s="456"/>
      <c r="K21" s="164"/>
      <c r="L21" s="165">
        <f>G21</f>
        <v>10</v>
      </c>
    </row>
    <row r="23" spans="1:12" x14ac:dyDescent="0.25">
      <c r="A23" s="170"/>
      <c r="B23" s="170"/>
      <c r="G23" s="212">
        <v>4</v>
      </c>
      <c r="H23" s="213">
        <v>0</v>
      </c>
    </row>
    <row r="24" spans="1:12" x14ac:dyDescent="0.25">
      <c r="A24" s="170"/>
      <c r="B24" s="492" t="s">
        <v>285</v>
      </c>
      <c r="C24" s="492"/>
      <c r="D24" s="492"/>
      <c r="E24" s="492"/>
      <c r="F24" s="492"/>
      <c r="G24" s="212">
        <f>COUNTIF(L10:L21,4)</f>
        <v>0</v>
      </c>
      <c r="H24" s="213">
        <f>COUNTIF(L10:L21,4)</f>
        <v>0</v>
      </c>
    </row>
    <row r="25" spans="1:12" x14ac:dyDescent="0.25">
      <c r="B25" s="492" t="s">
        <v>197</v>
      </c>
      <c r="C25" s="492"/>
      <c r="D25" s="492"/>
      <c r="E25" s="492"/>
      <c r="F25" s="492"/>
      <c r="G25" s="212">
        <f>COUNTIFS(L10:L21,4,L10:L21,"*")</f>
        <v>0</v>
      </c>
      <c r="H25" s="213">
        <f>COUNTIFS(L10:L21,0,L10:L21,"*")</f>
        <v>0</v>
      </c>
    </row>
    <row r="26" spans="1:12" x14ac:dyDescent="0.25">
      <c r="B26" s="170"/>
    </row>
  </sheetData>
  <mergeCells count="41">
    <mergeCell ref="A1:J1"/>
    <mergeCell ref="H11:J11"/>
    <mergeCell ref="A9:B9"/>
    <mergeCell ref="A11:B11"/>
    <mergeCell ref="D2:D3"/>
    <mergeCell ref="A5:E5"/>
    <mergeCell ref="C7:F7"/>
    <mergeCell ref="H7:J7"/>
    <mergeCell ref="C8:F8"/>
    <mergeCell ref="H8:J8"/>
    <mergeCell ref="C9:F9"/>
    <mergeCell ref="C11:F11"/>
    <mergeCell ref="H21:J21"/>
    <mergeCell ref="A2:C3"/>
    <mergeCell ref="E2:J3"/>
    <mergeCell ref="H9:J9"/>
    <mergeCell ref="H10:J10"/>
    <mergeCell ref="C10:F10"/>
    <mergeCell ref="A15:B15"/>
    <mergeCell ref="H12:J12"/>
    <mergeCell ref="H13:J13"/>
    <mergeCell ref="H14:J14"/>
    <mergeCell ref="C12:F12"/>
    <mergeCell ref="C13:F13"/>
    <mergeCell ref="C14:F14"/>
    <mergeCell ref="B25:F25"/>
    <mergeCell ref="B24:F24"/>
    <mergeCell ref="C19:F19"/>
    <mergeCell ref="H19:J19"/>
    <mergeCell ref="C15:F15"/>
    <mergeCell ref="H15:J15"/>
    <mergeCell ref="A20:B20"/>
    <mergeCell ref="C20:F20"/>
    <mergeCell ref="H20:J20"/>
    <mergeCell ref="H18:J18"/>
    <mergeCell ref="C16:F16"/>
    <mergeCell ref="H16:J16"/>
    <mergeCell ref="C18:F18"/>
    <mergeCell ref="C17:F17"/>
    <mergeCell ref="H17:J17"/>
    <mergeCell ref="C21:F21"/>
  </mergeCells>
  <conditionalFormatting sqref="B10:B21">
    <cfRule type="containsText" dxfId="22" priority="28" operator="containsText" text="*">
      <formula>NOT(ISERROR(SEARCH("*",B10)))</formula>
    </cfRule>
  </conditionalFormatting>
  <conditionalFormatting sqref="H10:J21">
    <cfRule type="containsText" dxfId="21" priority="26" operator="containsText" text="ВВЕДИТЕ СВИДЕТЕЛЬСТВА">
      <formula>NOT(ISERROR(SEARCH("ВВЕДИТЕ СВИДЕТЕЛЬСТВА",H10)))</formula>
    </cfRule>
    <cfRule type="containsText" dxfId="20" priority="27" operator="containsText" text="ВВЕДИТЕ ОБОСНОВАНИЕ">
      <formula>NOT(ISERROR(SEARCH("ВВЕДИТЕ ОБОСНОВАНИЕ",H10)))</formula>
    </cfRule>
  </conditionalFormatting>
  <conditionalFormatting sqref="G9">
    <cfRule type="containsText" dxfId="19" priority="21" operator="containsText" text="ОШИБКА">
      <formula>NOT(ISERROR(SEARCH("ОШИБКА",G9)))</formula>
    </cfRule>
    <cfRule type="containsText" dxfId="18" priority="22" operator="containsText" text="НО">
      <formula>NOT(ISERROR(SEARCH("НО",G9)))</formula>
    </cfRule>
    <cfRule type="cellIs" dxfId="17" priority="23" operator="greaterThan">
      <formula>7</formula>
    </cfRule>
    <cfRule type="cellIs" dxfId="16" priority="24" operator="equal">
      <formula>6</formula>
    </cfRule>
    <cfRule type="cellIs" dxfId="15" priority="25" operator="lessThan">
      <formula>5</formula>
    </cfRule>
  </conditionalFormatting>
  <conditionalFormatting sqref="G11">
    <cfRule type="containsText" dxfId="14" priority="16" operator="containsText" text="ОШИБКА">
      <formula>NOT(ISERROR(SEARCH("ОШИБКА",G11)))</formula>
    </cfRule>
    <cfRule type="containsText" dxfId="13" priority="17" operator="containsText" text="НО">
      <formula>NOT(ISERROR(SEARCH("НО",G11)))</formula>
    </cfRule>
    <cfRule type="cellIs" dxfId="12" priority="18" operator="greaterThan">
      <formula>7</formula>
    </cfRule>
    <cfRule type="cellIs" dxfId="11" priority="19" operator="equal">
      <formula>6</formula>
    </cfRule>
    <cfRule type="cellIs" dxfId="10" priority="20" operator="lessThan">
      <formula>5</formula>
    </cfRule>
  </conditionalFormatting>
  <conditionalFormatting sqref="G15">
    <cfRule type="containsText" dxfId="9" priority="11" operator="containsText" text="ОШИБКА">
      <formula>NOT(ISERROR(SEARCH("ОШИБКА",G15)))</formula>
    </cfRule>
    <cfRule type="containsText" dxfId="8" priority="12" operator="containsText" text="НО">
      <formula>NOT(ISERROR(SEARCH("НО",G15)))</formula>
    </cfRule>
    <cfRule type="cellIs" dxfId="7" priority="13" operator="greaterThan">
      <formula>7</formula>
    </cfRule>
    <cfRule type="cellIs" dxfId="6" priority="14" operator="equal">
      <formula>6</formula>
    </cfRule>
    <cfRule type="cellIs" dxfId="5" priority="15" operator="lessThan">
      <formula>5</formula>
    </cfRule>
  </conditionalFormatting>
  <conditionalFormatting sqref="G20">
    <cfRule type="containsText" dxfId="4" priority="1" operator="containsText" text="ОШИБКА">
      <formula>NOT(ISERROR(SEARCH("ОШИБКА",G20)))</formula>
    </cfRule>
    <cfRule type="containsText" dxfId="3" priority="2" operator="containsText" text="НО">
      <formula>NOT(ISERROR(SEARCH("НО",G20)))</formula>
    </cfRule>
    <cfRule type="cellIs" dxfId="2" priority="3" operator="greaterThan">
      <formula>7</formula>
    </cfRule>
    <cfRule type="cellIs" dxfId="1" priority="4" operator="equal">
      <formula>6</formula>
    </cfRule>
    <cfRule type="cellIs" dxfId="0" priority="5" operator="lessThan">
      <formula>5</formula>
    </cfRule>
  </conditionalFormatting>
  <pageMargins left="0.59055118110236227" right="0.39370078740157483" top="0.39370078740157483" bottom="0.39370078740157483" header="0.31496062992125984" footer="0.31496062992125984"/>
  <pageSetup paperSize="9" scale="80" orientation="portrait" r:id="rId1"/>
  <headerFooter>
    <oddFooter>&amp;L&amp;"Times New Roman,обычный"&amp;8Редакция 4 действует с 03.08.2020</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Списки!$C$6:$C$11</xm:f>
          </x14:formula1>
          <xm:sqref>G10 G12:G14 G16:G19 G21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3"/>
  <dimension ref="A1:G24"/>
  <sheetViews>
    <sheetView view="pageBreakPreview" zoomScale="110" zoomScaleNormal="100" zoomScaleSheetLayoutView="110" workbookViewId="0">
      <selection activeCell="M21" sqref="M21"/>
    </sheetView>
  </sheetViews>
  <sheetFormatPr defaultColWidth="9.140625" defaultRowHeight="12.75" x14ac:dyDescent="0.2"/>
  <cols>
    <col min="1" max="1" width="7.42578125" style="1" customWidth="1"/>
    <col min="2" max="3" width="14.28515625" style="1" customWidth="1"/>
    <col min="4" max="5" width="12.85546875" style="1" customWidth="1"/>
    <col min="6" max="6" width="26.42578125" style="1" customWidth="1"/>
    <col min="7" max="7" width="26.7109375" style="1" customWidth="1"/>
    <col min="8" max="16384" width="9.140625" style="1"/>
  </cols>
  <sheetData>
    <row r="1" spans="1:7" ht="15.75" x14ac:dyDescent="0.25">
      <c r="A1" s="565" t="s">
        <v>227</v>
      </c>
      <c r="B1" s="565"/>
      <c r="C1" s="565"/>
      <c r="D1" s="74"/>
      <c r="E1" s="74"/>
      <c r="F1" s="74"/>
      <c r="G1" s="74"/>
    </row>
    <row r="2" spans="1:7" s="55" customFormat="1" ht="15.75" x14ac:dyDescent="0.25">
      <c r="A2" s="566" t="s">
        <v>78</v>
      </c>
      <c r="B2" s="566"/>
      <c r="C2" s="566"/>
    </row>
    <row r="3" spans="1:7" s="55" customFormat="1" x14ac:dyDescent="0.2"/>
    <row r="4" spans="1:7" s="6" customFormat="1" ht="30" customHeight="1" x14ac:dyDescent="0.25">
      <c r="A4" s="568" t="s">
        <v>164</v>
      </c>
      <c r="B4" s="567" t="s">
        <v>163</v>
      </c>
      <c r="C4" s="567"/>
      <c r="D4" s="567" t="s">
        <v>152</v>
      </c>
      <c r="E4" s="567"/>
      <c r="F4" s="567" t="s">
        <v>162</v>
      </c>
      <c r="G4" s="567"/>
    </row>
    <row r="5" spans="1:7" ht="18" customHeight="1" x14ac:dyDescent="0.2">
      <c r="A5" s="568"/>
      <c r="B5" s="177" t="s">
        <v>226</v>
      </c>
      <c r="C5" s="177" t="s">
        <v>150</v>
      </c>
      <c r="D5" s="177" t="s">
        <v>226</v>
      </c>
      <c r="E5" s="177" t="s">
        <v>150</v>
      </c>
      <c r="F5" s="177" t="s">
        <v>226</v>
      </c>
      <c r="G5" s="177" t="s">
        <v>150</v>
      </c>
    </row>
    <row r="6" spans="1:7" s="9" customFormat="1" ht="18" customHeight="1" x14ac:dyDescent="0.25">
      <c r="A6" s="179">
        <v>10</v>
      </c>
      <c r="B6" s="183" t="s">
        <v>264</v>
      </c>
      <c r="C6" s="183" t="s">
        <v>264</v>
      </c>
      <c r="D6" s="183" t="s">
        <v>264</v>
      </c>
      <c r="E6" s="183" t="s">
        <v>264</v>
      </c>
      <c r="F6" s="183"/>
      <c r="G6" s="183"/>
    </row>
    <row r="7" spans="1:7" s="9" customFormat="1" ht="28.5" x14ac:dyDescent="0.25">
      <c r="A7" s="179">
        <v>8</v>
      </c>
      <c r="B7" s="183" t="s">
        <v>264</v>
      </c>
      <c r="C7" s="183" t="s">
        <v>264</v>
      </c>
      <c r="D7" s="183" t="s">
        <v>265</v>
      </c>
      <c r="E7" s="183" t="s">
        <v>264</v>
      </c>
      <c r="F7" s="187" t="s">
        <v>269</v>
      </c>
      <c r="G7" s="183"/>
    </row>
    <row r="8" spans="1:7" s="9" customFormat="1" ht="28.5" x14ac:dyDescent="0.25">
      <c r="A8" s="178">
        <v>6</v>
      </c>
      <c r="B8" s="181" t="s">
        <v>264</v>
      </c>
      <c r="C8" s="181" t="s">
        <v>264</v>
      </c>
      <c r="D8" s="181" t="s">
        <v>265</v>
      </c>
      <c r="E8" s="181" t="s">
        <v>264</v>
      </c>
      <c r="F8" s="182" t="s">
        <v>268</v>
      </c>
      <c r="G8" s="181"/>
    </row>
    <row r="9" spans="1:7" s="9" customFormat="1" ht="18" customHeight="1" x14ac:dyDescent="0.25">
      <c r="A9" s="180">
        <v>4</v>
      </c>
      <c r="B9" s="184" t="s">
        <v>264</v>
      </c>
      <c r="C9" s="184" t="s">
        <v>264</v>
      </c>
      <c r="D9" s="184" t="s">
        <v>265</v>
      </c>
      <c r="E9" s="184" t="s">
        <v>264</v>
      </c>
      <c r="F9" s="185" t="s">
        <v>265</v>
      </c>
      <c r="G9" s="184"/>
    </row>
    <row r="10" spans="1:7" s="9" customFormat="1" ht="28.5" x14ac:dyDescent="0.25">
      <c r="A10" s="178">
        <v>6</v>
      </c>
      <c r="B10" s="181" t="s">
        <v>264</v>
      </c>
      <c r="C10" s="181" t="s">
        <v>264</v>
      </c>
      <c r="D10" s="181" t="s">
        <v>265</v>
      </c>
      <c r="E10" s="181" t="s">
        <v>265</v>
      </c>
      <c r="F10" s="181"/>
      <c r="G10" s="182" t="s">
        <v>269</v>
      </c>
    </row>
    <row r="11" spans="1:7" s="9" customFormat="1" ht="28.5" x14ac:dyDescent="0.25">
      <c r="A11" s="180">
        <v>4</v>
      </c>
      <c r="B11" s="184" t="s">
        <v>264</v>
      </c>
      <c r="C11" s="184" t="s">
        <v>264</v>
      </c>
      <c r="D11" s="184" t="s">
        <v>265</v>
      </c>
      <c r="E11" s="184" t="s">
        <v>265</v>
      </c>
      <c r="F11" s="184"/>
      <c r="G11" s="186" t="s">
        <v>268</v>
      </c>
    </row>
    <row r="12" spans="1:7" s="9" customFormat="1" ht="15.75" x14ac:dyDescent="0.25">
      <c r="A12" s="180">
        <v>0</v>
      </c>
      <c r="B12" s="184" t="s">
        <v>264</v>
      </c>
      <c r="C12" s="184" t="s">
        <v>264</v>
      </c>
      <c r="D12" s="184" t="s">
        <v>265</v>
      </c>
      <c r="E12" s="184" t="s">
        <v>265</v>
      </c>
      <c r="F12" s="184"/>
      <c r="G12" s="185" t="s">
        <v>265</v>
      </c>
    </row>
    <row r="13" spans="1:7" s="9" customFormat="1" ht="6" customHeight="1" x14ac:dyDescent="0.25">
      <c r="A13" s="569"/>
      <c r="B13" s="570"/>
      <c r="C13" s="570"/>
      <c r="D13" s="570"/>
      <c r="E13" s="570"/>
      <c r="F13" s="570"/>
      <c r="G13" s="571"/>
    </row>
    <row r="14" spans="1:7" s="9" customFormat="1" ht="15.75" x14ac:dyDescent="0.25">
      <c r="A14" s="179">
        <v>10</v>
      </c>
      <c r="B14" s="183" t="s">
        <v>265</v>
      </c>
      <c r="C14" s="183" t="s">
        <v>264</v>
      </c>
      <c r="D14" s="183" t="s">
        <v>264</v>
      </c>
      <c r="E14" s="183" t="s">
        <v>264</v>
      </c>
      <c r="F14" s="183"/>
      <c r="G14" s="183"/>
    </row>
    <row r="15" spans="1:7" s="9" customFormat="1" ht="18" customHeight="1" x14ac:dyDescent="0.25">
      <c r="A15" s="179">
        <v>10</v>
      </c>
      <c r="B15" s="183" t="s">
        <v>265</v>
      </c>
      <c r="C15" s="183" t="s">
        <v>264</v>
      </c>
      <c r="D15" s="183" t="s">
        <v>265</v>
      </c>
      <c r="E15" s="183" t="s">
        <v>264</v>
      </c>
      <c r="F15" s="183"/>
      <c r="G15" s="183"/>
    </row>
    <row r="16" spans="1:7" s="9" customFormat="1" ht="28.5" x14ac:dyDescent="0.25">
      <c r="A16" s="179">
        <v>8</v>
      </c>
      <c r="B16" s="183" t="s">
        <v>265</v>
      </c>
      <c r="C16" s="183" t="s">
        <v>264</v>
      </c>
      <c r="D16" s="183" t="s">
        <v>265</v>
      </c>
      <c r="E16" s="183" t="s">
        <v>265</v>
      </c>
      <c r="F16" s="188"/>
      <c r="G16" s="187" t="s">
        <v>269</v>
      </c>
    </row>
    <row r="17" spans="1:7" s="9" customFormat="1" ht="28.5" x14ac:dyDescent="0.25">
      <c r="A17" s="178">
        <v>6</v>
      </c>
      <c r="B17" s="181" t="s">
        <v>265</v>
      </c>
      <c r="C17" s="181" t="s">
        <v>264</v>
      </c>
      <c r="D17" s="181" t="s">
        <v>265</v>
      </c>
      <c r="E17" s="181" t="s">
        <v>265</v>
      </c>
      <c r="F17" s="181"/>
      <c r="G17" s="182" t="s">
        <v>268</v>
      </c>
    </row>
    <row r="18" spans="1:7" s="9" customFormat="1" ht="18" customHeight="1" x14ac:dyDescent="0.25">
      <c r="A18" s="180">
        <v>0</v>
      </c>
      <c r="B18" s="184" t="s">
        <v>265</v>
      </c>
      <c r="C18" s="184" t="s">
        <v>264</v>
      </c>
      <c r="D18" s="184" t="s">
        <v>265</v>
      </c>
      <c r="E18" s="184" t="s">
        <v>265</v>
      </c>
      <c r="F18" s="184"/>
      <c r="G18" s="185" t="s">
        <v>265</v>
      </c>
    </row>
    <row r="19" spans="1:7" s="9" customFormat="1" ht="6" customHeight="1" x14ac:dyDescent="0.25">
      <c r="A19" s="569"/>
      <c r="B19" s="570"/>
      <c r="C19" s="570"/>
      <c r="D19" s="570"/>
      <c r="E19" s="570"/>
      <c r="F19" s="570"/>
      <c r="G19" s="571"/>
    </row>
    <row r="20" spans="1:7" s="9" customFormat="1" ht="18.75" x14ac:dyDescent="0.25">
      <c r="A20" s="179">
        <v>10</v>
      </c>
      <c r="B20" s="183" t="s">
        <v>265</v>
      </c>
      <c r="C20" s="183" t="s">
        <v>265</v>
      </c>
      <c r="D20" s="183" t="s">
        <v>264</v>
      </c>
      <c r="E20" s="183" t="s">
        <v>264</v>
      </c>
      <c r="F20" s="188"/>
      <c r="G20" s="188"/>
    </row>
    <row r="21" spans="1:7" s="9" customFormat="1" ht="18" customHeight="1" x14ac:dyDescent="0.25">
      <c r="A21" s="179">
        <v>10</v>
      </c>
      <c r="B21" s="183" t="s">
        <v>265</v>
      </c>
      <c r="C21" s="183" t="s">
        <v>265</v>
      </c>
      <c r="D21" s="183" t="s">
        <v>265</v>
      </c>
      <c r="E21" s="183" t="s">
        <v>264</v>
      </c>
      <c r="F21" s="183"/>
      <c r="G21" s="183"/>
    </row>
    <row r="22" spans="1:7" s="9" customFormat="1" ht="18.75" x14ac:dyDescent="0.25">
      <c r="A22" s="189" t="s">
        <v>96</v>
      </c>
      <c r="B22" s="189" t="s">
        <v>265</v>
      </c>
      <c r="C22" s="189" t="s">
        <v>265</v>
      </c>
      <c r="D22" s="189" t="s">
        <v>265</v>
      </c>
      <c r="E22" s="189" t="s">
        <v>265</v>
      </c>
      <c r="F22" s="190"/>
      <c r="G22" s="191"/>
    </row>
    <row r="24" spans="1:7" x14ac:dyDescent="0.2">
      <c r="A24" s="564"/>
      <c r="B24" s="564"/>
      <c r="C24" s="564"/>
      <c r="D24" s="564"/>
      <c r="E24" s="564"/>
      <c r="F24" s="564"/>
      <c r="G24" s="564"/>
    </row>
  </sheetData>
  <mergeCells count="9">
    <mergeCell ref="A24:G24"/>
    <mergeCell ref="A1:C1"/>
    <mergeCell ref="A2:C2"/>
    <mergeCell ref="B4:C4"/>
    <mergeCell ref="A4:A5"/>
    <mergeCell ref="D4:E4"/>
    <mergeCell ref="F4:G4"/>
    <mergeCell ref="A13:G13"/>
    <mergeCell ref="A19:G19"/>
  </mergeCells>
  <pageMargins left="0.59055118110236227" right="0.39370078740157483" top="0.39370078740157483" bottom="0.39370078740157483" header="0.31496062992125984" footer="0.31496062992125984"/>
  <pageSetup paperSize="9" scale="80" orientation="portrait" r:id="rId1"/>
  <headerFooter>
    <oddFooter>&amp;L&amp;"Times New Roman,обычный"&amp;8Редакция 4 действует с 03.08.2020</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5">
    <tabColor rgb="FFFF0000"/>
  </sheetPr>
  <dimension ref="A1:P40"/>
  <sheetViews>
    <sheetView view="pageBreakPreview" topLeftCell="A7" zoomScaleNormal="100" zoomScaleSheetLayoutView="100" workbookViewId="0">
      <selection activeCell="G20" sqref="G20:N20"/>
    </sheetView>
  </sheetViews>
  <sheetFormatPr defaultColWidth="9.140625" defaultRowHeight="15" x14ac:dyDescent="0.25"/>
  <cols>
    <col min="1" max="1" width="3.7109375" style="3" customWidth="1"/>
    <col min="2" max="2" width="4.28515625" style="3" customWidth="1"/>
    <col min="3" max="3" width="6.28515625" style="3" customWidth="1"/>
    <col min="4" max="4" width="17.28515625" style="3" customWidth="1"/>
    <col min="5" max="5" width="13" style="3" customWidth="1"/>
    <col min="6" max="6" width="22.28515625" style="3" customWidth="1"/>
    <col min="7" max="7" width="4" style="3" customWidth="1"/>
    <col min="8" max="8" width="9.140625" style="3"/>
    <col min="9" max="9" width="18.140625" style="3" customWidth="1"/>
    <col min="10" max="10" width="27.5703125" style="3" customWidth="1"/>
    <col min="11" max="11" width="11" style="3" customWidth="1"/>
    <col min="12" max="12" width="14.5703125" style="3" customWidth="1"/>
    <col min="13" max="13" width="20" style="3" customWidth="1"/>
    <col min="14" max="14" width="2.140625" style="3" customWidth="1"/>
    <col min="15" max="16384" width="9.140625" style="3"/>
  </cols>
  <sheetData>
    <row r="1" spans="1:14" ht="18.75" x14ac:dyDescent="0.3">
      <c r="A1" s="615" t="str">
        <f>Титульник!A2</f>
        <v>Аудит процесса</v>
      </c>
      <c r="B1" s="616"/>
      <c r="C1" s="616"/>
      <c r="D1" s="616"/>
      <c r="E1" s="616"/>
      <c r="F1" s="616"/>
      <c r="G1" s="616"/>
      <c r="H1" s="616"/>
      <c r="I1" s="616"/>
      <c r="J1" s="616"/>
      <c r="K1" s="616"/>
      <c r="L1" s="616"/>
      <c r="M1" s="616"/>
      <c r="N1" s="617"/>
    </row>
    <row r="2" spans="1:14" s="9" customFormat="1" ht="21.75" customHeight="1" x14ac:dyDescent="0.25">
      <c r="A2" s="618" t="s">
        <v>117</v>
      </c>
      <c r="B2" s="619"/>
      <c r="C2" s="619"/>
      <c r="D2" s="619"/>
      <c r="E2" s="619"/>
      <c r="F2" s="619"/>
      <c r="G2" s="619"/>
      <c r="H2" s="619"/>
      <c r="I2" s="619"/>
      <c r="J2" s="619"/>
      <c r="K2" s="619"/>
      <c r="L2" s="619"/>
      <c r="M2" s="619"/>
      <c r="N2" s="620"/>
    </row>
    <row r="3" spans="1:14" ht="7.5" customHeight="1" x14ac:dyDescent="0.25">
      <c r="A3" s="12"/>
      <c r="B3" s="12"/>
      <c r="C3" s="12"/>
      <c r="D3" s="12"/>
      <c r="E3" s="12"/>
      <c r="F3" s="12"/>
      <c r="G3" s="12"/>
      <c r="H3" s="12"/>
      <c r="I3" s="12"/>
      <c r="J3" s="12"/>
      <c r="K3" s="12"/>
      <c r="L3" s="12"/>
      <c r="M3" s="12"/>
      <c r="N3" s="12"/>
    </row>
    <row r="4" spans="1:14" s="8" customFormat="1" ht="15" customHeight="1" x14ac:dyDescent="0.25">
      <c r="A4" s="343" t="s">
        <v>40</v>
      </c>
      <c r="B4" s="343"/>
      <c r="C4" s="343"/>
      <c r="D4" s="343"/>
      <c r="E4" s="621">
        <f>Титульник!E6</f>
        <v>0</v>
      </c>
      <c r="F4" s="621"/>
      <c r="G4" s="621"/>
      <c r="H4" s="621"/>
      <c r="I4" s="621"/>
      <c r="J4" s="63"/>
      <c r="K4" s="342" t="str">
        <f>Титульник!C27</f>
        <v>Дата аудита:</v>
      </c>
      <c r="L4" s="342"/>
      <c r="M4" s="525">
        <f>Титульник!J27</f>
        <v>0</v>
      </c>
      <c r="N4" s="525"/>
    </row>
    <row r="5" spans="1:14" ht="7.5" customHeight="1" x14ac:dyDescent="0.25">
      <c r="I5" s="12"/>
    </row>
    <row r="6" spans="1:14" s="55" customFormat="1" ht="15" customHeight="1" x14ac:dyDescent="0.2">
      <c r="A6" s="613" t="s">
        <v>30</v>
      </c>
      <c r="B6" s="352" t="s">
        <v>118</v>
      </c>
      <c r="C6" s="353"/>
      <c r="D6" s="353"/>
      <c r="E6" s="353"/>
      <c r="F6" s="613" t="s">
        <v>119</v>
      </c>
      <c r="G6" s="305" t="s">
        <v>218</v>
      </c>
      <c r="H6" s="306"/>
      <c r="I6" s="306"/>
      <c r="J6" s="306"/>
      <c r="K6" s="306"/>
      <c r="L6" s="306"/>
      <c r="M6" s="306"/>
      <c r="N6" s="307"/>
    </row>
    <row r="7" spans="1:14" s="55" customFormat="1" ht="43.5" customHeight="1" x14ac:dyDescent="0.2">
      <c r="A7" s="614"/>
      <c r="B7" s="605"/>
      <c r="C7" s="324"/>
      <c r="D7" s="324"/>
      <c r="E7" s="324"/>
      <c r="F7" s="614"/>
      <c r="G7" s="59" t="s">
        <v>120</v>
      </c>
      <c r="H7" s="308" t="s">
        <v>121</v>
      </c>
      <c r="I7" s="309"/>
      <c r="J7" s="310"/>
      <c r="K7" s="60" t="s">
        <v>122</v>
      </c>
      <c r="L7" s="61" t="s">
        <v>123</v>
      </c>
      <c r="M7" s="305" t="s">
        <v>217</v>
      </c>
      <c r="N7" s="307"/>
    </row>
    <row r="8" spans="1:14" s="4" customFormat="1" ht="9" x14ac:dyDescent="0.15">
      <c r="A8" s="66">
        <v>1</v>
      </c>
      <c r="B8" s="602">
        <v>2</v>
      </c>
      <c r="C8" s="603"/>
      <c r="D8" s="603"/>
      <c r="E8" s="603"/>
      <c r="F8" s="62">
        <v>3</v>
      </c>
      <c r="G8" s="62">
        <v>4</v>
      </c>
      <c r="H8" s="602">
        <v>5</v>
      </c>
      <c r="I8" s="603"/>
      <c r="J8" s="604"/>
      <c r="K8" s="62">
        <v>6</v>
      </c>
      <c r="L8" s="62">
        <v>7</v>
      </c>
      <c r="M8" s="602">
        <v>8</v>
      </c>
      <c r="N8" s="604"/>
    </row>
    <row r="9" spans="1:14" s="1" customFormat="1" ht="15" customHeight="1" x14ac:dyDescent="0.2">
      <c r="A9" s="67">
        <v>1</v>
      </c>
      <c r="B9" s="575"/>
      <c r="C9" s="576"/>
      <c r="D9" s="576"/>
      <c r="E9" s="572"/>
      <c r="F9" s="572"/>
      <c r="G9" s="582" t="s">
        <v>124</v>
      </c>
      <c r="H9" s="583"/>
      <c r="I9" s="583"/>
      <c r="J9" s="583"/>
      <c r="K9" s="583"/>
      <c r="L9" s="583"/>
      <c r="M9" s="583"/>
      <c r="N9" s="584"/>
    </row>
    <row r="10" spans="1:14" s="1" customFormat="1" ht="19.5" customHeight="1" x14ac:dyDescent="0.2">
      <c r="A10" s="581"/>
      <c r="B10" s="577"/>
      <c r="C10" s="578"/>
      <c r="D10" s="578"/>
      <c r="E10" s="573"/>
      <c r="F10" s="573"/>
      <c r="G10" s="64" t="s">
        <v>125</v>
      </c>
      <c r="H10" s="588"/>
      <c r="I10" s="588"/>
      <c r="J10" s="588"/>
      <c r="K10" s="5"/>
      <c r="L10" s="5"/>
      <c r="M10" s="588"/>
      <c r="N10" s="588"/>
    </row>
    <row r="11" spans="1:14" s="1" customFormat="1" ht="19.5" customHeight="1" x14ac:dyDescent="0.2">
      <c r="A11" s="581"/>
      <c r="B11" s="577"/>
      <c r="C11" s="578"/>
      <c r="D11" s="578"/>
      <c r="E11" s="573"/>
      <c r="F11" s="573"/>
      <c r="G11" s="65" t="s">
        <v>126</v>
      </c>
      <c r="H11" s="588"/>
      <c r="I11" s="588"/>
      <c r="J11" s="588"/>
      <c r="K11" s="5"/>
      <c r="L11" s="5"/>
      <c r="M11" s="588"/>
      <c r="N11" s="588"/>
    </row>
    <row r="12" spans="1:14" s="1" customFormat="1" ht="15" customHeight="1" x14ac:dyDescent="0.2">
      <c r="A12" s="581"/>
      <c r="B12" s="577"/>
      <c r="C12" s="578"/>
      <c r="D12" s="578"/>
      <c r="E12" s="573"/>
      <c r="F12" s="573"/>
      <c r="G12" s="585" t="s">
        <v>127</v>
      </c>
      <c r="H12" s="586"/>
      <c r="I12" s="586"/>
      <c r="J12" s="586"/>
      <c r="K12" s="586"/>
      <c r="L12" s="586"/>
      <c r="M12" s="586"/>
      <c r="N12" s="587"/>
    </row>
    <row r="13" spans="1:14" s="1" customFormat="1" ht="19.5" customHeight="1" x14ac:dyDescent="0.2">
      <c r="A13" s="581"/>
      <c r="B13" s="577"/>
      <c r="C13" s="578"/>
      <c r="D13" s="578"/>
      <c r="E13" s="573"/>
      <c r="F13" s="573"/>
      <c r="G13" s="65" t="s">
        <v>128</v>
      </c>
      <c r="H13" s="588"/>
      <c r="I13" s="588"/>
      <c r="J13" s="588"/>
      <c r="K13" s="5"/>
      <c r="L13" s="5"/>
      <c r="M13" s="588"/>
      <c r="N13" s="588"/>
    </row>
    <row r="14" spans="1:14" s="1" customFormat="1" ht="19.5" customHeight="1" x14ac:dyDescent="0.2">
      <c r="A14" s="581"/>
      <c r="B14" s="577"/>
      <c r="C14" s="578"/>
      <c r="D14" s="578"/>
      <c r="E14" s="573"/>
      <c r="F14" s="573"/>
      <c r="G14" s="65" t="s">
        <v>129</v>
      </c>
      <c r="H14" s="588"/>
      <c r="I14" s="588"/>
      <c r="J14" s="588"/>
      <c r="K14" s="5"/>
      <c r="L14" s="5"/>
      <c r="M14" s="588"/>
      <c r="N14" s="588"/>
    </row>
    <row r="15" spans="1:14" s="1" customFormat="1" ht="15" customHeight="1" x14ac:dyDescent="0.2">
      <c r="A15" s="581"/>
      <c r="B15" s="577"/>
      <c r="C15" s="578"/>
      <c r="D15" s="578"/>
      <c r="E15" s="573"/>
      <c r="F15" s="573"/>
      <c r="G15" s="65" t="s">
        <v>130</v>
      </c>
      <c r="H15" s="588"/>
      <c r="I15" s="588"/>
      <c r="J15" s="588"/>
      <c r="K15" s="5"/>
      <c r="L15" s="5"/>
      <c r="M15" s="588"/>
      <c r="N15" s="588"/>
    </row>
    <row r="16" spans="1:14" s="72" customFormat="1" ht="18.75" customHeight="1" x14ac:dyDescent="0.25">
      <c r="A16" s="289"/>
      <c r="B16" s="579"/>
      <c r="C16" s="580"/>
      <c r="D16" s="580"/>
      <c r="E16" s="574"/>
      <c r="F16" s="574"/>
      <c r="G16" s="608" t="s">
        <v>143</v>
      </c>
      <c r="H16" s="609"/>
      <c r="I16" s="609"/>
      <c r="J16" s="609"/>
      <c r="K16" s="610"/>
      <c r="L16" s="611"/>
      <c r="M16" s="611"/>
      <c r="N16" s="612"/>
    </row>
    <row r="17" spans="1:14" s="1" customFormat="1" ht="15" customHeight="1" x14ac:dyDescent="0.2">
      <c r="A17" s="67">
        <v>2</v>
      </c>
      <c r="B17" s="576"/>
      <c r="C17" s="576"/>
      <c r="D17" s="576"/>
      <c r="E17" s="572"/>
      <c r="F17" s="595"/>
      <c r="G17" s="582" t="s">
        <v>124</v>
      </c>
      <c r="H17" s="583"/>
      <c r="I17" s="583"/>
      <c r="J17" s="583"/>
      <c r="K17" s="583"/>
      <c r="L17" s="583"/>
      <c r="M17" s="583"/>
      <c r="N17" s="584"/>
    </row>
    <row r="18" spans="1:14" s="1" customFormat="1" ht="19.5" customHeight="1" x14ac:dyDescent="0.2">
      <c r="A18" s="581"/>
      <c r="B18" s="578"/>
      <c r="C18" s="578"/>
      <c r="D18" s="578"/>
      <c r="E18" s="573"/>
      <c r="F18" s="596"/>
      <c r="G18" s="64" t="s">
        <v>131</v>
      </c>
      <c r="H18" s="588"/>
      <c r="I18" s="588"/>
      <c r="J18" s="588"/>
      <c r="K18" s="5"/>
      <c r="L18" s="5"/>
      <c r="M18" s="588"/>
      <c r="N18" s="588"/>
    </row>
    <row r="19" spans="1:14" s="1" customFormat="1" ht="19.5" customHeight="1" x14ac:dyDescent="0.2">
      <c r="A19" s="581"/>
      <c r="B19" s="578"/>
      <c r="C19" s="578"/>
      <c r="D19" s="578"/>
      <c r="E19" s="573"/>
      <c r="F19" s="596"/>
      <c r="G19" s="65" t="s">
        <v>132</v>
      </c>
      <c r="H19" s="588"/>
      <c r="I19" s="588"/>
      <c r="J19" s="588"/>
      <c r="K19" s="5"/>
      <c r="L19" s="5"/>
      <c r="M19" s="588"/>
      <c r="N19" s="588"/>
    </row>
    <row r="20" spans="1:14" s="1" customFormat="1" ht="15" customHeight="1" x14ac:dyDescent="0.2">
      <c r="A20" s="581"/>
      <c r="B20" s="578"/>
      <c r="C20" s="578"/>
      <c r="D20" s="578"/>
      <c r="E20" s="573"/>
      <c r="F20" s="596"/>
      <c r="G20" s="585" t="s">
        <v>127</v>
      </c>
      <c r="H20" s="586"/>
      <c r="I20" s="586"/>
      <c r="J20" s="586"/>
      <c r="K20" s="586"/>
      <c r="L20" s="586"/>
      <c r="M20" s="586"/>
      <c r="N20" s="587"/>
    </row>
    <row r="21" spans="1:14" s="1" customFormat="1" ht="19.5" customHeight="1" x14ac:dyDescent="0.2">
      <c r="A21" s="581"/>
      <c r="B21" s="578"/>
      <c r="C21" s="578"/>
      <c r="D21" s="578"/>
      <c r="E21" s="573"/>
      <c r="F21" s="596"/>
      <c r="G21" s="65" t="s">
        <v>133</v>
      </c>
      <c r="H21" s="588"/>
      <c r="I21" s="588"/>
      <c r="J21" s="588"/>
      <c r="K21" s="5"/>
      <c r="L21" s="5"/>
      <c r="M21" s="588"/>
      <c r="N21" s="588"/>
    </row>
    <row r="22" spans="1:14" s="1" customFormat="1" ht="19.5" customHeight="1" x14ac:dyDescent="0.2">
      <c r="A22" s="581"/>
      <c r="B22" s="578"/>
      <c r="C22" s="578"/>
      <c r="D22" s="578"/>
      <c r="E22" s="573"/>
      <c r="F22" s="596"/>
      <c r="G22" s="65" t="s">
        <v>134</v>
      </c>
      <c r="H22" s="588"/>
      <c r="I22" s="588"/>
      <c r="J22" s="588"/>
      <c r="K22" s="5"/>
      <c r="L22" s="5"/>
      <c r="M22" s="588"/>
      <c r="N22" s="588"/>
    </row>
    <row r="23" spans="1:14" s="1" customFormat="1" ht="15.75" customHeight="1" x14ac:dyDescent="0.2">
      <c r="A23" s="581"/>
      <c r="B23" s="578"/>
      <c r="C23" s="578"/>
      <c r="D23" s="578"/>
      <c r="E23" s="573"/>
      <c r="F23" s="596"/>
      <c r="G23" s="65" t="s">
        <v>130</v>
      </c>
      <c r="H23" s="588"/>
      <c r="I23" s="588"/>
      <c r="J23" s="588"/>
      <c r="K23" s="5"/>
      <c r="L23" s="5"/>
      <c r="M23" s="588"/>
      <c r="N23" s="588"/>
    </row>
    <row r="24" spans="1:14" s="72" customFormat="1" ht="18.75" customHeight="1" x14ac:dyDescent="0.25">
      <c r="A24" s="581"/>
      <c r="B24" s="578"/>
      <c r="C24" s="578"/>
      <c r="D24" s="578"/>
      <c r="E24" s="573"/>
      <c r="F24" s="596"/>
      <c r="G24" s="597" t="s">
        <v>144</v>
      </c>
      <c r="H24" s="598"/>
      <c r="I24" s="598"/>
      <c r="J24" s="598"/>
      <c r="K24" s="599"/>
      <c r="L24" s="600"/>
      <c r="M24" s="600"/>
      <c r="N24" s="601"/>
    </row>
    <row r="25" spans="1:14" s="1" customFormat="1" ht="15" customHeight="1" x14ac:dyDescent="0.2">
      <c r="A25" s="67" t="s">
        <v>130</v>
      </c>
      <c r="B25" s="588"/>
      <c r="C25" s="588"/>
      <c r="D25" s="588"/>
      <c r="E25" s="588"/>
      <c r="F25" s="588"/>
      <c r="G25" s="592" t="s">
        <v>124</v>
      </c>
      <c r="H25" s="592"/>
      <c r="I25" s="592"/>
      <c r="J25" s="592"/>
      <c r="K25" s="592"/>
      <c r="L25" s="592"/>
      <c r="M25" s="592"/>
      <c r="N25" s="592"/>
    </row>
    <row r="26" spans="1:14" s="1" customFormat="1" ht="15" customHeight="1" x14ac:dyDescent="0.2">
      <c r="A26" s="581"/>
      <c r="B26" s="588"/>
      <c r="C26" s="588"/>
      <c r="D26" s="588"/>
      <c r="E26" s="588"/>
      <c r="F26" s="588"/>
      <c r="G26" s="64"/>
      <c r="H26" s="588"/>
      <c r="I26" s="588"/>
      <c r="J26" s="588"/>
      <c r="K26" s="5"/>
      <c r="L26" s="5"/>
      <c r="M26" s="588"/>
      <c r="N26" s="588"/>
    </row>
    <row r="27" spans="1:14" s="1" customFormat="1" ht="15" customHeight="1" x14ac:dyDescent="0.2">
      <c r="A27" s="581"/>
      <c r="B27" s="588"/>
      <c r="C27" s="588"/>
      <c r="D27" s="588"/>
      <c r="E27" s="588"/>
      <c r="F27" s="588"/>
      <c r="G27" s="65"/>
      <c r="H27" s="588"/>
      <c r="I27" s="588"/>
      <c r="J27" s="588"/>
      <c r="K27" s="5"/>
      <c r="L27" s="5"/>
      <c r="M27" s="588"/>
      <c r="N27" s="588"/>
    </row>
    <row r="28" spans="1:14" s="1" customFormat="1" ht="18.75" customHeight="1" x14ac:dyDescent="0.2">
      <c r="A28" s="581"/>
      <c r="B28" s="588"/>
      <c r="C28" s="588"/>
      <c r="D28" s="588"/>
      <c r="E28" s="588"/>
      <c r="F28" s="588"/>
      <c r="G28" s="591" t="s">
        <v>127</v>
      </c>
      <c r="H28" s="591"/>
      <c r="I28" s="591"/>
      <c r="J28" s="591"/>
      <c r="K28" s="591"/>
      <c r="L28" s="591"/>
      <c r="M28" s="591"/>
      <c r="N28" s="591"/>
    </row>
    <row r="29" spans="1:14" s="1" customFormat="1" ht="15" customHeight="1" x14ac:dyDescent="0.2">
      <c r="A29" s="581"/>
      <c r="B29" s="588"/>
      <c r="C29" s="588"/>
      <c r="D29" s="588"/>
      <c r="E29" s="588"/>
      <c r="F29" s="588"/>
      <c r="G29" s="65"/>
      <c r="H29" s="588"/>
      <c r="I29" s="588"/>
      <c r="J29" s="588"/>
      <c r="K29" s="5"/>
      <c r="L29" s="5"/>
      <c r="M29" s="588"/>
      <c r="N29" s="588"/>
    </row>
    <row r="30" spans="1:14" s="1" customFormat="1" ht="15" customHeight="1" x14ac:dyDescent="0.2">
      <c r="A30" s="581"/>
      <c r="B30" s="588"/>
      <c r="C30" s="588"/>
      <c r="D30" s="588"/>
      <c r="E30" s="588"/>
      <c r="F30" s="588"/>
      <c r="G30" s="65"/>
      <c r="H30" s="588"/>
      <c r="I30" s="588"/>
      <c r="J30" s="588"/>
      <c r="K30" s="5"/>
      <c r="L30" s="5"/>
      <c r="M30" s="588"/>
      <c r="N30" s="588"/>
    </row>
    <row r="31" spans="1:14" s="1" customFormat="1" ht="15" customHeight="1" x14ac:dyDescent="0.2">
      <c r="A31" s="581"/>
      <c r="B31" s="588"/>
      <c r="C31" s="588"/>
      <c r="D31" s="588"/>
      <c r="E31" s="588"/>
      <c r="F31" s="588"/>
      <c r="G31" s="65"/>
      <c r="H31" s="588"/>
      <c r="I31" s="588"/>
      <c r="J31" s="588"/>
      <c r="K31" s="5"/>
      <c r="L31" s="5"/>
      <c r="M31" s="588"/>
      <c r="N31" s="588"/>
    </row>
    <row r="32" spans="1:14" s="72" customFormat="1" ht="18.75" customHeight="1" x14ac:dyDescent="0.25">
      <c r="A32" s="289"/>
      <c r="B32" s="588"/>
      <c r="C32" s="588"/>
      <c r="D32" s="588"/>
      <c r="E32" s="588"/>
      <c r="F32" s="588"/>
      <c r="G32" s="593" t="s">
        <v>144</v>
      </c>
      <c r="H32" s="593"/>
      <c r="I32" s="593"/>
      <c r="J32" s="593"/>
      <c r="K32" s="594"/>
      <c r="L32" s="594"/>
      <c r="M32" s="594"/>
      <c r="N32" s="594"/>
    </row>
    <row r="33" spans="1:16" ht="27.75" customHeight="1" x14ac:dyDescent="0.25">
      <c r="B33" s="71" t="s">
        <v>135</v>
      </c>
      <c r="C33" s="71"/>
      <c r="D33" s="71"/>
      <c r="E33" s="71"/>
      <c r="F33" s="73"/>
      <c r="G33" s="71"/>
      <c r="H33" s="607"/>
      <c r="I33" s="607"/>
      <c r="J33" s="71"/>
      <c r="K33" s="68"/>
      <c r="L33" s="281"/>
      <c r="M33" s="281"/>
    </row>
    <row r="34" spans="1:16" x14ac:dyDescent="0.25">
      <c r="F34" s="69" t="s">
        <v>136</v>
      </c>
      <c r="G34"/>
      <c r="H34" s="606" t="s">
        <v>137</v>
      </c>
      <c r="I34" s="606"/>
      <c r="J34" s="70"/>
    </row>
    <row r="35" spans="1:16" s="9" customFormat="1" ht="16.5" customHeight="1" x14ac:dyDescent="0.25">
      <c r="A35" s="3"/>
      <c r="B35" s="3"/>
      <c r="C35" s="300" t="s">
        <v>32</v>
      </c>
      <c r="D35" s="300"/>
      <c r="E35" s="590"/>
      <c r="F35" s="590"/>
      <c r="G35" s="590"/>
      <c r="H35" s="590"/>
      <c r="I35" s="590"/>
      <c r="J35" s="590"/>
      <c r="K35" s="590"/>
      <c r="L35" s="590"/>
      <c r="M35" s="590"/>
      <c r="N35" s="590"/>
      <c r="O35" s="3"/>
      <c r="P35" s="3"/>
    </row>
    <row r="36" spans="1:16" ht="15" customHeight="1" x14ac:dyDescent="0.25">
      <c r="B36" s="57" t="s">
        <v>70</v>
      </c>
      <c r="C36" s="589" t="s">
        <v>138</v>
      </c>
      <c r="D36" s="589"/>
      <c r="E36" s="589"/>
      <c r="F36" s="589"/>
      <c r="G36" s="589"/>
      <c r="H36" s="589"/>
      <c r="I36" s="589"/>
      <c r="J36" s="589"/>
      <c r="K36" s="589"/>
      <c r="L36" s="589"/>
      <c r="M36" s="589"/>
    </row>
    <row r="37" spans="1:16" ht="15" customHeight="1" x14ac:dyDescent="0.25">
      <c r="B37" s="57" t="s">
        <v>102</v>
      </c>
      <c r="C37" s="589" t="s">
        <v>139</v>
      </c>
      <c r="D37" s="589"/>
      <c r="E37" s="589"/>
      <c r="F37" s="589"/>
      <c r="G37" s="589"/>
      <c r="H37" s="589"/>
      <c r="I37" s="589"/>
      <c r="J37" s="589"/>
      <c r="K37" s="589"/>
      <c r="L37" s="589"/>
      <c r="M37" s="589"/>
    </row>
    <row r="38" spans="1:16" ht="15" customHeight="1" x14ac:dyDescent="0.25">
      <c r="B38" s="57" t="s">
        <v>103</v>
      </c>
      <c r="C38" s="589" t="s">
        <v>145</v>
      </c>
      <c r="D38" s="589"/>
      <c r="E38" s="589"/>
      <c r="F38" s="589"/>
      <c r="G38" s="589"/>
      <c r="H38" s="589"/>
      <c r="I38" s="589"/>
      <c r="J38" s="589"/>
      <c r="K38" s="589"/>
      <c r="L38" s="589"/>
      <c r="M38" s="589"/>
    </row>
    <row r="39" spans="1:16" ht="15" customHeight="1" x14ac:dyDescent="0.25">
      <c r="B39" s="57" t="s">
        <v>140</v>
      </c>
      <c r="C39" s="589" t="s">
        <v>146</v>
      </c>
      <c r="D39" s="589"/>
      <c r="E39" s="589"/>
      <c r="F39" s="589"/>
      <c r="G39" s="589"/>
      <c r="H39" s="589"/>
      <c r="I39" s="589"/>
      <c r="J39" s="589"/>
      <c r="K39" s="589"/>
      <c r="L39" s="589"/>
      <c r="M39" s="589"/>
    </row>
    <row r="40" spans="1:16" ht="15" customHeight="1" x14ac:dyDescent="0.25">
      <c r="B40" s="57" t="s">
        <v>141</v>
      </c>
      <c r="C40" s="589" t="s">
        <v>142</v>
      </c>
      <c r="D40" s="589"/>
      <c r="E40" s="589"/>
      <c r="F40" s="589"/>
      <c r="G40" s="589"/>
      <c r="H40" s="589"/>
      <c r="I40" s="589"/>
      <c r="J40" s="589"/>
      <c r="K40" s="589"/>
      <c r="L40" s="589"/>
      <c r="M40" s="589"/>
    </row>
  </sheetData>
  <mergeCells count="76">
    <mergeCell ref="A1:N1"/>
    <mergeCell ref="A2:N2"/>
    <mergeCell ref="A4:D4"/>
    <mergeCell ref="E4:I4"/>
    <mergeCell ref="K4:L4"/>
    <mergeCell ref="M4:N4"/>
    <mergeCell ref="A6:A7"/>
    <mergeCell ref="F6:F7"/>
    <mergeCell ref="H7:J7"/>
    <mergeCell ref="G6:N6"/>
    <mergeCell ref="M7:N7"/>
    <mergeCell ref="H8:J8"/>
    <mergeCell ref="B6:E7"/>
    <mergeCell ref="B8:E8"/>
    <mergeCell ref="M8:N8"/>
    <mergeCell ref="H34:I34"/>
    <mergeCell ref="H15:J15"/>
    <mergeCell ref="M15:N15"/>
    <mergeCell ref="H31:J31"/>
    <mergeCell ref="M31:N31"/>
    <mergeCell ref="H22:J22"/>
    <mergeCell ref="M22:N22"/>
    <mergeCell ref="L33:M33"/>
    <mergeCell ref="H33:I33"/>
    <mergeCell ref="G16:J16"/>
    <mergeCell ref="K16:N16"/>
    <mergeCell ref="B17:E24"/>
    <mergeCell ref="F17:F24"/>
    <mergeCell ref="G17:N17"/>
    <mergeCell ref="A18:A24"/>
    <mergeCell ref="H18:J18"/>
    <mergeCell ref="M18:N18"/>
    <mergeCell ref="H19:J19"/>
    <mergeCell ref="M19:N19"/>
    <mergeCell ref="G20:N20"/>
    <mergeCell ref="H21:J21"/>
    <mergeCell ref="M21:N21"/>
    <mergeCell ref="H23:J23"/>
    <mergeCell ref="M23:N23"/>
    <mergeCell ref="G24:J24"/>
    <mergeCell ref="K24:N24"/>
    <mergeCell ref="A26:A32"/>
    <mergeCell ref="H26:J26"/>
    <mergeCell ref="M26:N26"/>
    <mergeCell ref="H27:J27"/>
    <mergeCell ref="M27:N27"/>
    <mergeCell ref="G28:N28"/>
    <mergeCell ref="H29:J29"/>
    <mergeCell ref="B25:E32"/>
    <mergeCell ref="F25:F32"/>
    <mergeCell ref="G25:N25"/>
    <mergeCell ref="G32:J32"/>
    <mergeCell ref="K32:N32"/>
    <mergeCell ref="H30:J30"/>
    <mergeCell ref="M29:N29"/>
    <mergeCell ref="M30:N30"/>
    <mergeCell ref="C36:M36"/>
    <mergeCell ref="C37:M37"/>
    <mergeCell ref="C38:M38"/>
    <mergeCell ref="C40:M40"/>
    <mergeCell ref="C35:D35"/>
    <mergeCell ref="E35:N35"/>
    <mergeCell ref="C39:M39"/>
    <mergeCell ref="F9:F16"/>
    <mergeCell ref="B9:E16"/>
    <mergeCell ref="A10:A16"/>
    <mergeCell ref="G9:N9"/>
    <mergeCell ref="G12:N12"/>
    <mergeCell ref="H13:J13"/>
    <mergeCell ref="M13:N13"/>
    <mergeCell ref="H14:J14"/>
    <mergeCell ref="M14:N14"/>
    <mergeCell ref="H11:J11"/>
    <mergeCell ref="M11:N11"/>
    <mergeCell ref="H10:J10"/>
    <mergeCell ref="M10:N10"/>
  </mergeCells>
  <pageMargins left="0.39370078740157483" right="0.39370078740157483" top="0.39370078740157483" bottom="0.39370078740157483" header="0.31496062992125984" footer="0.31496062992125984"/>
  <pageSetup paperSize="9" scale="80" orientation="landscape" r:id="rId1"/>
  <headerFooter>
    <oddFooter>&amp;L&amp;"Times New Roman,обычный"&amp;8Редакция 4 действует с 03.08.2020</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7">
    <tabColor rgb="FFFFFF00"/>
  </sheetPr>
  <dimension ref="A5:G11"/>
  <sheetViews>
    <sheetView view="pageBreakPreview" zoomScale="60" zoomScaleNormal="100" workbookViewId="0">
      <selection activeCell="F10" sqref="F10"/>
    </sheetView>
  </sheetViews>
  <sheetFormatPr defaultRowHeight="15" x14ac:dyDescent="0.25"/>
  <cols>
    <col min="1" max="1" width="14.85546875" customWidth="1"/>
  </cols>
  <sheetData>
    <row r="5" spans="1:7" ht="15.75" x14ac:dyDescent="0.25">
      <c r="A5" s="116" t="s">
        <v>219</v>
      </c>
      <c r="B5" s="116" t="s">
        <v>220</v>
      </c>
      <c r="C5" s="116" t="s">
        <v>29</v>
      </c>
      <c r="D5" s="116"/>
      <c r="E5" s="116"/>
      <c r="F5" s="116" t="s">
        <v>206</v>
      </c>
      <c r="G5" s="15"/>
    </row>
    <row r="6" spans="1:7" ht="15.75" x14ac:dyDescent="0.25">
      <c r="A6" t="s">
        <v>221</v>
      </c>
      <c r="B6" s="117" t="s">
        <v>204</v>
      </c>
      <c r="C6" s="118">
        <v>10</v>
      </c>
      <c r="D6" s="9"/>
      <c r="E6" s="9"/>
      <c r="F6" s="119" t="s">
        <v>222</v>
      </c>
      <c r="G6" s="9"/>
    </row>
    <row r="7" spans="1:7" ht="15.75" x14ac:dyDescent="0.25">
      <c r="A7" t="s">
        <v>223</v>
      </c>
      <c r="B7" s="82" t="s">
        <v>206</v>
      </c>
      <c r="C7" s="82">
        <v>8</v>
      </c>
      <c r="D7" s="9"/>
      <c r="E7" s="9"/>
      <c r="G7" s="9"/>
    </row>
    <row r="8" spans="1:7" x14ac:dyDescent="0.25">
      <c r="C8" s="118">
        <v>6</v>
      </c>
    </row>
    <row r="9" spans="1:7" x14ac:dyDescent="0.25">
      <c r="C9" s="118">
        <v>4</v>
      </c>
    </row>
    <row r="10" spans="1:7" x14ac:dyDescent="0.25">
      <c r="C10" s="118">
        <v>0</v>
      </c>
    </row>
    <row r="11" spans="1:7" x14ac:dyDescent="0.25">
      <c r="C11" s="118" t="s">
        <v>224</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G15"/>
  <sheetViews>
    <sheetView view="pageBreakPreview" zoomScale="80" zoomScaleNormal="100" zoomScaleSheetLayoutView="80" workbookViewId="0">
      <selection activeCell="C9" sqref="C9"/>
    </sheetView>
  </sheetViews>
  <sheetFormatPr defaultColWidth="9.140625" defaultRowHeight="15" x14ac:dyDescent="0.25"/>
  <cols>
    <col min="1" max="1" width="5.5703125" style="3" customWidth="1"/>
    <col min="2" max="2" width="10.5703125" style="3" customWidth="1"/>
    <col min="3" max="3" width="60" style="3" customWidth="1"/>
    <col min="4" max="4" width="18.140625" style="3" customWidth="1"/>
    <col min="5" max="5" width="10.7109375" style="3" customWidth="1"/>
    <col min="6" max="6" width="52" style="3" customWidth="1"/>
    <col min="7" max="7" width="16.5703125" style="3" customWidth="1"/>
    <col min="8" max="16384" width="9.140625" style="3"/>
  </cols>
  <sheetData>
    <row r="1" spans="1:7" s="13" customFormat="1" ht="28.5" customHeight="1" x14ac:dyDescent="0.25">
      <c r="A1" s="629" t="s">
        <v>246</v>
      </c>
      <c r="B1" s="629"/>
      <c r="C1" s="629"/>
      <c r="D1" s="629"/>
      <c r="E1" s="629"/>
      <c r="F1" s="629"/>
      <c r="G1" s="629"/>
    </row>
    <row r="2" spans="1:7" s="6" customFormat="1" ht="27.75" customHeight="1" x14ac:dyDescent="0.25">
      <c r="A2" s="268" t="s">
        <v>247</v>
      </c>
      <c r="B2" s="268" t="s">
        <v>248</v>
      </c>
      <c r="C2" s="532" t="s">
        <v>249</v>
      </c>
      <c r="D2" s="268" t="s">
        <v>250</v>
      </c>
      <c r="E2" s="268" t="s">
        <v>261</v>
      </c>
      <c r="F2" s="268"/>
      <c r="G2" s="268"/>
    </row>
    <row r="3" spans="1:7" ht="16.5" customHeight="1" x14ac:dyDescent="0.25">
      <c r="A3" s="268"/>
      <c r="B3" s="268"/>
      <c r="C3" s="532"/>
      <c r="D3" s="268"/>
      <c r="E3" s="81" t="s">
        <v>80</v>
      </c>
      <c r="F3" s="142" t="s">
        <v>256</v>
      </c>
      <c r="G3" s="81" t="s">
        <v>251</v>
      </c>
    </row>
    <row r="4" spans="1:7" s="1" customFormat="1" ht="57.75" customHeight="1" x14ac:dyDescent="0.2">
      <c r="A4" s="222">
        <v>1</v>
      </c>
      <c r="B4" s="223">
        <v>40025</v>
      </c>
      <c r="C4" s="224" t="s">
        <v>252</v>
      </c>
      <c r="D4" s="197" t="s">
        <v>254</v>
      </c>
      <c r="E4" s="222" t="s">
        <v>206</v>
      </c>
      <c r="F4" s="222" t="s">
        <v>206</v>
      </c>
      <c r="G4" s="222" t="s">
        <v>206</v>
      </c>
    </row>
    <row r="5" spans="1:7" s="1" customFormat="1" ht="96" customHeight="1" x14ac:dyDescent="0.2">
      <c r="A5" s="225">
        <v>2</v>
      </c>
      <c r="B5" s="226">
        <v>41684</v>
      </c>
      <c r="C5" s="227" t="s">
        <v>255</v>
      </c>
      <c r="D5" s="220" t="s">
        <v>270</v>
      </c>
      <c r="E5" s="223">
        <v>42454</v>
      </c>
      <c r="F5" s="228" t="s">
        <v>257</v>
      </c>
      <c r="G5" s="220" t="s">
        <v>253</v>
      </c>
    </row>
    <row r="6" spans="1:7" s="1" customFormat="1" ht="66.75" customHeight="1" x14ac:dyDescent="0.2">
      <c r="A6" s="622">
        <v>3</v>
      </c>
      <c r="B6" s="624">
        <v>43344</v>
      </c>
      <c r="C6" s="625" t="s">
        <v>258</v>
      </c>
      <c r="D6" s="627" t="s">
        <v>270</v>
      </c>
      <c r="E6" s="223">
        <v>43418</v>
      </c>
      <c r="F6" s="229" t="s">
        <v>276</v>
      </c>
      <c r="G6" s="220" t="s">
        <v>253</v>
      </c>
    </row>
    <row r="7" spans="1:7" s="1" customFormat="1" ht="43.5" customHeight="1" x14ac:dyDescent="0.2">
      <c r="A7" s="623"/>
      <c r="B7" s="623"/>
      <c r="C7" s="626"/>
      <c r="D7" s="628"/>
      <c r="E7" s="223">
        <v>43476</v>
      </c>
      <c r="F7" s="229" t="s">
        <v>260</v>
      </c>
      <c r="G7" s="220" t="s">
        <v>253</v>
      </c>
    </row>
    <row r="8" spans="1:7" s="1" customFormat="1" ht="79.5" customHeight="1" x14ac:dyDescent="0.2">
      <c r="A8" s="623"/>
      <c r="B8" s="623"/>
      <c r="C8" s="626"/>
      <c r="D8" s="628"/>
      <c r="E8" s="223">
        <v>43724</v>
      </c>
      <c r="F8" s="229" t="s">
        <v>263</v>
      </c>
      <c r="G8" s="197" t="s">
        <v>262</v>
      </c>
    </row>
    <row r="9" spans="1:7" s="1" customFormat="1" ht="147.75" customHeight="1" x14ac:dyDescent="0.2">
      <c r="A9" s="222">
        <v>4</v>
      </c>
      <c r="B9" s="223">
        <v>44046</v>
      </c>
      <c r="C9" s="229" t="s">
        <v>422</v>
      </c>
      <c r="D9" s="197" t="s">
        <v>271</v>
      </c>
      <c r="E9" s="224"/>
      <c r="F9" s="224"/>
      <c r="G9" s="197"/>
    </row>
    <row r="10" spans="1:7" s="1" customFormat="1" ht="12.75" x14ac:dyDescent="0.2">
      <c r="A10" s="222"/>
      <c r="B10" s="222"/>
      <c r="C10" s="224"/>
      <c r="D10" s="224"/>
      <c r="E10" s="224"/>
      <c r="F10" s="224"/>
      <c r="G10" s="222"/>
    </row>
    <row r="11" spans="1:7" s="1" customFormat="1" ht="12.75" x14ac:dyDescent="0.2">
      <c r="A11" s="222"/>
      <c r="B11" s="222"/>
      <c r="C11" s="224"/>
      <c r="D11" s="224"/>
      <c r="E11" s="224"/>
      <c r="F11" s="224"/>
      <c r="G11" s="222"/>
    </row>
    <row r="12" spans="1:7" s="1" customFormat="1" ht="12.75" x14ac:dyDescent="0.2">
      <c r="A12" s="222"/>
      <c r="B12" s="222"/>
      <c r="C12" s="224"/>
      <c r="D12" s="224"/>
      <c r="E12" s="224"/>
      <c r="F12" s="224"/>
      <c r="G12" s="222"/>
    </row>
    <row r="13" spans="1:7" s="1" customFormat="1" ht="12.75" x14ac:dyDescent="0.2">
      <c r="A13" s="222"/>
      <c r="B13" s="222"/>
      <c r="C13" s="224"/>
      <c r="D13" s="224"/>
      <c r="E13" s="224"/>
      <c r="F13" s="224"/>
      <c r="G13" s="222"/>
    </row>
    <row r="14" spans="1:7" s="1" customFormat="1" ht="12.75" x14ac:dyDescent="0.2">
      <c r="A14" s="222"/>
      <c r="B14" s="222"/>
      <c r="C14" s="224"/>
      <c r="D14" s="224"/>
      <c r="E14" s="224"/>
      <c r="F14" s="224"/>
      <c r="G14" s="222"/>
    </row>
    <row r="15" spans="1:7" x14ac:dyDescent="0.25">
      <c r="A15" s="195"/>
      <c r="B15" s="195"/>
      <c r="C15" s="196"/>
      <c r="D15" s="196"/>
      <c r="E15" s="196"/>
      <c r="F15" s="196"/>
      <c r="G15" s="195"/>
    </row>
  </sheetData>
  <mergeCells count="10">
    <mergeCell ref="A6:A8"/>
    <mergeCell ref="B6:B8"/>
    <mergeCell ref="C6:C8"/>
    <mergeCell ref="D6:D8"/>
    <mergeCell ref="A1:G1"/>
    <mergeCell ref="A2:A3"/>
    <mergeCell ref="B2:B3"/>
    <mergeCell ref="C2:C3"/>
    <mergeCell ref="D2:D3"/>
    <mergeCell ref="E2:G2"/>
  </mergeCells>
  <pageMargins left="0.39370078740157483" right="0.39370078740157483" top="0.39370078740157483" bottom="0.39370078740157483" header="0.31496062992125984" footer="0.31496062992125984"/>
  <pageSetup paperSize="9" scale="80" orientation="landscape" r:id="rId1"/>
  <headerFooter>
    <oddFooter>&amp;L&amp;"Times New Roman,обычный"&amp;8Редакция 4 действует с 03.08.2020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theme="3" tint="0.39997558519241921"/>
  </sheetPr>
  <dimension ref="A1:Z52"/>
  <sheetViews>
    <sheetView view="pageBreakPreview" topLeftCell="A2" zoomScale="110" zoomScaleNormal="100" zoomScaleSheetLayoutView="110" workbookViewId="0">
      <selection activeCell="A2" sqref="A2:T2"/>
    </sheetView>
  </sheetViews>
  <sheetFormatPr defaultColWidth="9.140625" defaultRowHeight="15.75" x14ac:dyDescent="0.25"/>
  <cols>
    <col min="1" max="2" width="1.42578125" style="9" customWidth="1"/>
    <col min="3" max="3" width="3.28515625" style="9" customWidth="1"/>
    <col min="4" max="4" width="11.7109375" style="9" customWidth="1"/>
    <col min="5" max="5" width="2.7109375" style="9" customWidth="1"/>
    <col min="6" max="6" width="1.140625" style="9" customWidth="1"/>
    <col min="7" max="8" width="1.42578125" style="9" customWidth="1"/>
    <col min="9" max="9" width="5.28515625" style="9" customWidth="1"/>
    <col min="10" max="10" width="5.85546875" style="9" customWidth="1"/>
    <col min="11" max="11" width="1.42578125" style="9" customWidth="1"/>
    <col min="12" max="12" width="8.140625" style="9" customWidth="1"/>
    <col min="13" max="13" width="1.42578125" style="9" customWidth="1"/>
    <col min="14" max="14" width="8.140625" style="9" customWidth="1"/>
    <col min="15" max="15" width="1.42578125" style="9" customWidth="1"/>
    <col min="16" max="16" width="11.140625" style="9" customWidth="1"/>
    <col min="17" max="17" width="1.42578125" style="9" customWidth="1"/>
    <col min="18" max="18" width="5.7109375" style="9" customWidth="1"/>
    <col min="19" max="19" width="6.7109375" style="9" customWidth="1"/>
    <col min="20" max="20" width="1.42578125" style="9" customWidth="1"/>
    <col min="21" max="21" width="11.85546875" style="9" customWidth="1"/>
    <col min="22" max="22" width="1.42578125" style="9" customWidth="1"/>
    <col min="23" max="23" width="15.5703125" style="9" customWidth="1"/>
    <col min="24" max="25" width="1.42578125" style="9" customWidth="1"/>
    <col min="26" max="16384" width="9.140625" style="9"/>
  </cols>
  <sheetData>
    <row r="1" spans="1:26" ht="19.5" customHeight="1" x14ac:dyDescent="0.25">
      <c r="A1" s="355" t="s">
        <v>198</v>
      </c>
      <c r="B1" s="356"/>
      <c r="C1" s="356"/>
      <c r="D1" s="356"/>
      <c r="E1" s="356"/>
      <c r="F1" s="356"/>
      <c r="G1" s="356"/>
      <c r="H1" s="356"/>
      <c r="I1" s="356"/>
      <c r="J1" s="356"/>
      <c r="K1" s="356"/>
      <c r="L1" s="356"/>
      <c r="M1" s="356"/>
      <c r="N1" s="356"/>
      <c r="O1" s="356"/>
      <c r="P1" s="356"/>
      <c r="Q1" s="356"/>
      <c r="R1" s="356"/>
      <c r="S1" s="356"/>
      <c r="T1" s="357"/>
      <c r="U1" s="352" t="s">
        <v>225</v>
      </c>
      <c r="V1" s="353"/>
      <c r="W1" s="353"/>
      <c r="X1" s="353"/>
      <c r="Y1" s="354"/>
    </row>
    <row r="2" spans="1:26" ht="19.5" customHeight="1" x14ac:dyDescent="0.25">
      <c r="A2" s="358" t="s">
        <v>211</v>
      </c>
      <c r="B2" s="359"/>
      <c r="C2" s="359"/>
      <c r="D2" s="359"/>
      <c r="E2" s="359"/>
      <c r="F2" s="359"/>
      <c r="G2" s="359"/>
      <c r="H2" s="359"/>
      <c r="I2" s="359"/>
      <c r="J2" s="359"/>
      <c r="K2" s="359"/>
      <c r="L2" s="359"/>
      <c r="M2" s="359"/>
      <c r="N2" s="359"/>
      <c r="O2" s="359"/>
      <c r="P2" s="359"/>
      <c r="Q2" s="359"/>
      <c r="R2" s="359"/>
      <c r="S2" s="359"/>
      <c r="T2" s="360"/>
      <c r="U2" s="361"/>
      <c r="V2" s="362"/>
      <c r="W2" s="362"/>
      <c r="X2" s="362"/>
      <c r="Y2" s="363"/>
    </row>
    <row r="3" spans="1:26" s="8" customFormat="1" ht="7.5" customHeight="1" x14ac:dyDescent="0.25">
      <c r="A3" s="314"/>
      <c r="B3" s="315"/>
      <c r="C3" s="315"/>
      <c r="D3" s="315"/>
      <c r="E3" s="315"/>
      <c r="F3" s="315"/>
      <c r="G3" s="315"/>
      <c r="H3" s="315"/>
      <c r="I3" s="315"/>
      <c r="J3" s="315"/>
      <c r="K3" s="315"/>
      <c r="L3" s="315"/>
      <c r="M3" s="315"/>
      <c r="N3" s="315"/>
      <c r="O3" s="315"/>
      <c r="P3" s="315"/>
      <c r="Q3" s="315"/>
      <c r="R3" s="315"/>
      <c r="S3" s="315"/>
      <c r="T3" s="315"/>
      <c r="U3" s="315"/>
      <c r="V3" s="315"/>
      <c r="W3" s="315"/>
      <c r="X3" s="315"/>
      <c r="Y3" s="316"/>
      <c r="Z3" s="2"/>
    </row>
    <row r="4" spans="1:26" s="8" customFormat="1" x14ac:dyDescent="0.25">
      <c r="A4" s="89"/>
      <c r="B4" s="317"/>
      <c r="C4" s="318" t="s">
        <v>31</v>
      </c>
      <c r="D4" s="318"/>
      <c r="E4" s="318"/>
      <c r="F4" s="318"/>
      <c r="G4" s="318"/>
      <c r="H4" s="318"/>
      <c r="I4" s="318"/>
      <c r="J4" s="318"/>
      <c r="K4" s="319"/>
      <c r="L4" s="319"/>
      <c r="M4" s="319"/>
      <c r="N4" s="319"/>
      <c r="O4" s="319"/>
      <c r="P4" s="319"/>
      <c r="Q4" s="319"/>
      <c r="R4" s="319"/>
      <c r="S4" s="319"/>
      <c r="T4" s="319"/>
      <c r="U4" s="319"/>
      <c r="V4" s="319"/>
      <c r="W4" s="319"/>
      <c r="X4" s="319"/>
      <c r="Y4" s="88"/>
      <c r="Z4" s="10"/>
    </row>
    <row r="5" spans="1:26" s="8" customFormat="1" ht="15.75" customHeight="1" x14ac:dyDescent="0.25">
      <c r="A5" s="89"/>
      <c r="B5" s="317"/>
      <c r="C5" s="320" t="s">
        <v>71</v>
      </c>
      <c r="D5" s="320"/>
      <c r="E5" s="321"/>
      <c r="F5" s="321"/>
      <c r="G5" s="321"/>
      <c r="H5" s="321"/>
      <c r="I5" s="321"/>
      <c r="J5" s="321"/>
      <c r="K5" s="321"/>
      <c r="L5" s="321"/>
      <c r="M5" s="321"/>
      <c r="N5" s="321"/>
      <c r="O5" s="321"/>
      <c r="P5" s="321"/>
      <c r="Q5" s="321"/>
      <c r="R5" s="321"/>
      <c r="S5" s="321"/>
      <c r="T5" s="321"/>
      <c r="U5" s="321"/>
      <c r="V5" s="321"/>
      <c r="W5" s="321"/>
      <c r="X5" s="319"/>
      <c r="Y5" s="88"/>
      <c r="Z5" s="10"/>
    </row>
    <row r="6" spans="1:26" s="8" customFormat="1" ht="15.75" customHeight="1" x14ac:dyDescent="0.25">
      <c r="A6" s="89"/>
      <c r="B6" s="317"/>
      <c r="C6" s="320" t="s">
        <v>72</v>
      </c>
      <c r="D6" s="320"/>
      <c r="E6" s="325"/>
      <c r="F6" s="325"/>
      <c r="G6" s="325"/>
      <c r="H6" s="325"/>
      <c r="I6" s="325"/>
      <c r="J6" s="325"/>
      <c r="K6" s="325"/>
      <c r="L6" s="325"/>
      <c r="M6" s="325"/>
      <c r="N6" s="325"/>
      <c r="O6" s="325"/>
      <c r="P6" s="325"/>
      <c r="Q6" s="325"/>
      <c r="R6" s="325"/>
      <c r="S6" s="325"/>
      <c r="T6" s="325"/>
      <c r="U6" s="325"/>
      <c r="V6" s="325"/>
      <c r="W6" s="325"/>
      <c r="X6" s="319"/>
      <c r="Y6" s="88"/>
      <c r="Z6" s="10"/>
    </row>
    <row r="7" spans="1:26" s="8" customFormat="1" ht="15.75" customHeight="1" x14ac:dyDescent="0.25">
      <c r="A7" s="89"/>
      <c r="B7" s="317"/>
      <c r="C7" s="326" t="s">
        <v>27</v>
      </c>
      <c r="D7" s="326"/>
      <c r="E7" s="326"/>
      <c r="F7" s="326"/>
      <c r="G7" s="326"/>
      <c r="H7" s="326"/>
      <c r="I7" s="326"/>
      <c r="J7" s="326"/>
      <c r="K7" s="369"/>
      <c r="L7" s="369"/>
      <c r="M7" s="369"/>
      <c r="N7" s="369"/>
      <c r="O7" s="369"/>
      <c r="P7" s="369"/>
      <c r="Q7" s="369"/>
      <c r="R7" s="369"/>
      <c r="S7" s="369"/>
      <c r="T7" s="369"/>
      <c r="U7" s="369"/>
      <c r="V7" s="369"/>
      <c r="W7" s="369"/>
      <c r="X7" s="319"/>
      <c r="Y7" s="88"/>
      <c r="Z7" s="10"/>
    </row>
    <row r="8" spans="1:26" s="8" customFormat="1" x14ac:dyDescent="0.25">
      <c r="A8" s="89"/>
      <c r="B8" s="317"/>
      <c r="C8" s="370" t="s">
        <v>38</v>
      </c>
      <c r="D8" s="370"/>
      <c r="E8" s="370"/>
      <c r="F8" s="370"/>
      <c r="G8" s="370"/>
      <c r="H8" s="370"/>
      <c r="I8" s="370"/>
      <c r="J8" s="370"/>
      <c r="K8" s="371"/>
      <c r="L8" s="371"/>
      <c r="M8" s="372" t="s">
        <v>199</v>
      </c>
      <c r="N8" s="372"/>
      <c r="O8" s="372"/>
      <c r="P8" s="372"/>
      <c r="Q8" s="372"/>
      <c r="R8" s="372"/>
      <c r="S8" s="372"/>
      <c r="T8" s="372"/>
      <c r="U8" s="372"/>
      <c r="V8" s="372"/>
      <c r="W8" s="372"/>
      <c r="X8" s="319"/>
      <c r="Y8" s="88"/>
      <c r="Z8" s="10"/>
    </row>
    <row r="9" spans="1:26" s="8" customFormat="1" ht="15.75" customHeight="1" x14ac:dyDescent="0.25">
      <c r="A9" s="89"/>
      <c r="B9" s="317"/>
      <c r="C9" s="318" t="s">
        <v>26</v>
      </c>
      <c r="D9" s="318"/>
      <c r="E9" s="322"/>
      <c r="F9" s="322"/>
      <c r="G9" s="322"/>
      <c r="H9" s="322"/>
      <c r="I9" s="322"/>
      <c r="J9" s="322"/>
      <c r="K9" s="322"/>
      <c r="L9" s="322"/>
      <c r="M9" s="322"/>
      <c r="N9" s="322"/>
      <c r="O9" s="322"/>
      <c r="P9" s="322"/>
      <c r="Q9" s="322"/>
      <c r="R9" s="322"/>
      <c r="S9" s="322"/>
      <c r="T9" s="322"/>
      <c r="U9" s="322"/>
      <c r="V9" s="322"/>
      <c r="W9" s="322"/>
      <c r="X9" s="319"/>
      <c r="Y9" s="88"/>
      <c r="Z9" s="10"/>
    </row>
    <row r="10" spans="1:26" s="8" customFormat="1" x14ac:dyDescent="0.25">
      <c r="A10" s="89"/>
      <c r="B10" s="317"/>
      <c r="C10" s="323" t="s">
        <v>76</v>
      </c>
      <c r="D10" s="323"/>
      <c r="E10" s="323"/>
      <c r="F10" s="323"/>
      <c r="G10" s="323"/>
      <c r="H10" s="323"/>
      <c r="I10" s="323"/>
      <c r="J10" s="323"/>
      <c r="K10" s="323"/>
      <c r="L10" s="323"/>
      <c r="M10" s="323"/>
      <c r="N10" s="323"/>
      <c r="O10" s="101"/>
      <c r="P10" s="323"/>
      <c r="Q10" s="323"/>
      <c r="R10" s="323"/>
      <c r="S10" s="323"/>
      <c r="T10" s="323"/>
      <c r="U10" s="323"/>
      <c r="V10" s="323"/>
      <c r="W10" s="323"/>
      <c r="X10" s="319"/>
      <c r="Y10" s="88"/>
      <c r="Z10" s="10"/>
    </row>
    <row r="11" spans="1:26" s="6" customFormat="1" ht="15" customHeight="1" x14ac:dyDescent="0.25">
      <c r="A11" s="89"/>
      <c r="B11" s="317"/>
      <c r="C11" s="324" t="s">
        <v>200</v>
      </c>
      <c r="D11" s="324"/>
      <c r="E11" s="324"/>
      <c r="F11" s="324"/>
      <c r="G11" s="324"/>
      <c r="H11" s="324"/>
      <c r="I11" s="324"/>
      <c r="J11" s="324"/>
      <c r="K11" s="324"/>
      <c r="L11" s="324"/>
      <c r="M11" s="102"/>
      <c r="N11" s="324" t="s">
        <v>201</v>
      </c>
      <c r="O11" s="324"/>
      <c r="P11" s="324"/>
      <c r="Q11" s="324"/>
      <c r="R11" s="324"/>
      <c r="S11" s="324"/>
      <c r="T11" s="103"/>
      <c r="U11" s="324" t="s">
        <v>202</v>
      </c>
      <c r="V11" s="324"/>
      <c r="W11" s="324"/>
      <c r="X11" s="319"/>
      <c r="Y11" s="88"/>
      <c r="Z11" s="103"/>
    </row>
    <row r="12" spans="1:26" s="8" customFormat="1" ht="15.75" customHeight="1" x14ac:dyDescent="0.25">
      <c r="A12" s="89"/>
      <c r="B12" s="317"/>
      <c r="C12" s="339"/>
      <c r="D12" s="339"/>
      <c r="E12" s="339"/>
      <c r="F12" s="339"/>
      <c r="G12" s="339"/>
      <c r="H12" s="339"/>
      <c r="I12" s="339"/>
      <c r="J12" s="339"/>
      <c r="K12" s="339"/>
      <c r="L12" s="339"/>
      <c r="M12" s="104"/>
      <c r="N12" s="364"/>
      <c r="O12" s="364"/>
      <c r="P12" s="364"/>
      <c r="Q12" s="364"/>
      <c r="R12" s="364"/>
      <c r="S12" s="364"/>
      <c r="T12" s="143"/>
      <c r="U12" s="364"/>
      <c r="V12" s="364"/>
      <c r="W12" s="364"/>
      <c r="X12" s="319"/>
      <c r="Y12" s="88"/>
      <c r="Z12" s="10"/>
    </row>
    <row r="13" spans="1:26" s="8" customFormat="1" x14ac:dyDescent="0.25">
      <c r="A13" s="89"/>
      <c r="B13" s="317"/>
      <c r="C13" s="351"/>
      <c r="D13" s="351"/>
      <c r="E13" s="351"/>
      <c r="F13" s="351"/>
      <c r="G13" s="351"/>
      <c r="H13" s="351"/>
      <c r="I13" s="351"/>
      <c r="J13" s="351"/>
      <c r="K13" s="351"/>
      <c r="L13" s="351"/>
      <c r="M13" s="104"/>
      <c r="N13" s="365"/>
      <c r="O13" s="365"/>
      <c r="P13" s="365"/>
      <c r="Q13" s="365"/>
      <c r="R13" s="365"/>
      <c r="S13" s="365"/>
      <c r="T13" s="143"/>
      <c r="U13" s="327"/>
      <c r="V13" s="327"/>
      <c r="W13" s="327"/>
      <c r="X13" s="319"/>
      <c r="Y13" s="88"/>
      <c r="Z13" s="10"/>
    </row>
    <row r="14" spans="1:26" s="8" customFormat="1" x14ac:dyDescent="0.25">
      <c r="A14" s="89"/>
      <c r="B14" s="317"/>
      <c r="C14" s="351"/>
      <c r="D14" s="351"/>
      <c r="E14" s="351"/>
      <c r="F14" s="351"/>
      <c r="G14" s="351"/>
      <c r="H14" s="351"/>
      <c r="I14" s="351"/>
      <c r="J14" s="351"/>
      <c r="K14" s="351"/>
      <c r="L14" s="351"/>
      <c r="M14" s="104"/>
      <c r="N14" s="365"/>
      <c r="O14" s="365"/>
      <c r="P14" s="365"/>
      <c r="Q14" s="365"/>
      <c r="R14" s="365"/>
      <c r="S14" s="365"/>
      <c r="T14" s="143"/>
      <c r="U14" s="327"/>
      <c r="V14" s="327"/>
      <c r="W14" s="327"/>
      <c r="X14" s="319"/>
      <c r="Y14" s="88"/>
      <c r="Z14" s="10"/>
    </row>
    <row r="15" spans="1:26" s="8" customFormat="1" ht="7.5" customHeight="1" x14ac:dyDescent="0.25">
      <c r="A15" s="89"/>
      <c r="B15" s="317"/>
      <c r="C15" s="366"/>
      <c r="D15" s="366"/>
      <c r="E15" s="366"/>
      <c r="F15" s="366"/>
      <c r="G15" s="366"/>
      <c r="H15" s="366"/>
      <c r="I15" s="366"/>
      <c r="J15" s="366"/>
      <c r="K15" s="366"/>
      <c r="L15" s="366"/>
      <c r="M15" s="100"/>
      <c r="N15" s="100"/>
      <c r="O15" s="87"/>
      <c r="P15" s="100"/>
      <c r="Q15" s="100"/>
      <c r="R15" s="100"/>
      <c r="S15" s="100"/>
      <c r="T15" s="100"/>
      <c r="U15" s="100"/>
      <c r="V15" s="100"/>
      <c r="W15" s="100"/>
      <c r="X15" s="319"/>
      <c r="Y15" s="88"/>
      <c r="Z15" s="10"/>
    </row>
    <row r="16" spans="1:26" s="8" customFormat="1" ht="7.5" customHeight="1" x14ac:dyDescent="0.25">
      <c r="A16" s="89"/>
      <c r="B16" s="341"/>
      <c r="C16" s="341"/>
      <c r="D16" s="341"/>
      <c r="E16" s="341"/>
      <c r="F16" s="341"/>
      <c r="G16" s="341"/>
      <c r="H16" s="341"/>
      <c r="I16" s="341"/>
      <c r="J16" s="341"/>
      <c r="K16" s="341"/>
      <c r="L16" s="341"/>
      <c r="M16" s="341"/>
      <c r="N16" s="341"/>
      <c r="O16" s="341"/>
      <c r="P16" s="341"/>
      <c r="Q16" s="341"/>
      <c r="R16" s="341"/>
      <c r="S16" s="341"/>
      <c r="T16" s="341"/>
      <c r="U16" s="341"/>
      <c r="V16" s="341"/>
      <c r="W16" s="341"/>
      <c r="X16" s="341"/>
      <c r="Y16" s="88"/>
      <c r="Z16" s="10"/>
    </row>
    <row r="17" spans="1:26" s="13" customFormat="1" x14ac:dyDescent="0.25">
      <c r="A17" s="89"/>
      <c r="B17" s="96"/>
      <c r="C17" s="367" t="s">
        <v>87</v>
      </c>
      <c r="D17" s="367"/>
      <c r="E17" s="367"/>
      <c r="F17" s="367"/>
      <c r="G17" s="367"/>
      <c r="H17" s="367"/>
      <c r="I17" s="367"/>
      <c r="J17" s="367"/>
      <c r="K17" s="367"/>
      <c r="L17" s="367"/>
      <c r="M17" s="367"/>
      <c r="N17" s="368"/>
      <c r="O17" s="368"/>
      <c r="P17" s="368"/>
      <c r="Q17" s="368"/>
      <c r="R17" s="368"/>
      <c r="S17" s="368"/>
      <c r="T17" s="368"/>
      <c r="U17" s="368"/>
      <c r="V17" s="368"/>
      <c r="W17" s="368"/>
      <c r="X17" s="96"/>
      <c r="Y17" s="88"/>
    </row>
    <row r="18" spans="1:26" s="15" customFormat="1" x14ac:dyDescent="0.25">
      <c r="A18" s="89"/>
      <c r="B18" s="96"/>
      <c r="C18" s="334" t="s">
        <v>77</v>
      </c>
      <c r="D18" s="334"/>
      <c r="E18" s="334"/>
      <c r="F18" s="334"/>
      <c r="G18" s="141"/>
      <c r="H18" s="334" t="s">
        <v>80</v>
      </c>
      <c r="I18" s="334"/>
      <c r="J18" s="334"/>
      <c r="K18" s="333"/>
      <c r="L18" s="324" t="s">
        <v>81</v>
      </c>
      <c r="M18" s="324"/>
      <c r="N18" s="324"/>
      <c r="O18" s="333"/>
      <c r="P18" s="334" t="s">
        <v>82</v>
      </c>
      <c r="Q18" s="334"/>
      <c r="R18" s="334"/>
      <c r="S18" s="334"/>
      <c r="T18" s="333"/>
      <c r="U18" s="334" t="s">
        <v>84</v>
      </c>
      <c r="V18" s="334"/>
      <c r="W18" s="334"/>
      <c r="X18" s="96"/>
      <c r="Y18" s="88"/>
    </row>
    <row r="19" spans="1:26" s="13" customFormat="1" ht="27.75" customHeight="1" x14ac:dyDescent="0.25">
      <c r="A19" s="89"/>
      <c r="B19" s="96"/>
      <c r="C19" s="335" t="s">
        <v>267</v>
      </c>
      <c r="D19" s="335"/>
      <c r="E19" s="335"/>
      <c r="F19" s="335"/>
      <c r="G19" s="105"/>
      <c r="H19" s="336"/>
      <c r="I19" s="337"/>
      <c r="J19" s="337"/>
      <c r="K19" s="333"/>
      <c r="L19" s="331"/>
      <c r="M19" s="331"/>
      <c r="N19" s="331"/>
      <c r="O19" s="333"/>
      <c r="P19" s="331"/>
      <c r="Q19" s="331"/>
      <c r="R19" s="331"/>
      <c r="S19" s="331"/>
      <c r="T19" s="333"/>
      <c r="U19" s="331"/>
      <c r="V19" s="331"/>
      <c r="W19" s="331"/>
      <c r="X19" s="96"/>
      <c r="Y19" s="88"/>
    </row>
    <row r="20" spans="1:26" s="13" customFormat="1" ht="26.25" customHeight="1" x14ac:dyDescent="0.25">
      <c r="A20" s="89"/>
      <c r="B20" s="96"/>
      <c r="C20" s="338" t="s">
        <v>79</v>
      </c>
      <c r="D20" s="338"/>
      <c r="E20" s="338"/>
      <c r="F20" s="338"/>
      <c r="G20" s="105"/>
      <c r="H20" s="330"/>
      <c r="I20" s="330"/>
      <c r="J20" s="330"/>
      <c r="K20" s="333"/>
      <c r="L20" s="328"/>
      <c r="M20" s="328"/>
      <c r="N20" s="328"/>
      <c r="O20" s="333"/>
      <c r="P20" s="328"/>
      <c r="Q20" s="328"/>
      <c r="R20" s="328"/>
      <c r="S20" s="328"/>
      <c r="T20" s="333"/>
      <c r="U20" s="328"/>
      <c r="V20" s="328"/>
      <c r="W20" s="328"/>
      <c r="X20" s="96"/>
      <c r="Y20" s="88"/>
    </row>
    <row r="21" spans="1:26" s="13" customFormat="1" ht="22.5" customHeight="1" x14ac:dyDescent="0.25">
      <c r="A21" s="89"/>
      <c r="B21" s="96"/>
      <c r="C21" s="329" t="s">
        <v>78</v>
      </c>
      <c r="D21" s="329"/>
      <c r="E21" s="329"/>
      <c r="F21" s="329"/>
      <c r="G21" s="105"/>
      <c r="H21" s="330"/>
      <c r="I21" s="330"/>
      <c r="J21" s="330"/>
      <c r="K21" s="333"/>
      <c r="L21" s="331"/>
      <c r="M21" s="331"/>
      <c r="N21" s="331"/>
      <c r="O21" s="333"/>
      <c r="P21" s="332" t="s">
        <v>83</v>
      </c>
      <c r="Q21" s="332"/>
      <c r="R21" s="332"/>
      <c r="S21" s="332"/>
      <c r="T21" s="333"/>
      <c r="U21" s="331"/>
      <c r="V21" s="331"/>
      <c r="W21" s="331"/>
      <c r="X21" s="96"/>
      <c r="Y21" s="88"/>
    </row>
    <row r="22" spans="1:26" s="13" customFormat="1" ht="16.5" customHeight="1" x14ac:dyDescent="0.25">
      <c r="A22" s="89"/>
      <c r="B22" s="96"/>
      <c r="C22" s="350"/>
      <c r="D22" s="350"/>
      <c r="E22" s="350"/>
      <c r="F22" s="350"/>
      <c r="G22" s="105"/>
      <c r="H22" s="330"/>
      <c r="I22" s="330"/>
      <c r="J22" s="330"/>
      <c r="K22" s="333"/>
      <c r="L22" s="328"/>
      <c r="M22" s="328"/>
      <c r="N22" s="328"/>
      <c r="O22" s="333"/>
      <c r="P22" s="328"/>
      <c r="Q22" s="328"/>
      <c r="R22" s="328"/>
      <c r="S22" s="328"/>
      <c r="T22" s="333"/>
      <c r="U22" s="328"/>
      <c r="V22" s="328"/>
      <c r="W22" s="328"/>
      <c r="X22" s="96"/>
      <c r="Y22" s="88"/>
    </row>
    <row r="23" spans="1:26" s="13" customFormat="1" ht="7.5" customHeight="1" x14ac:dyDescent="0.25">
      <c r="A23" s="89"/>
      <c r="B23" s="96"/>
      <c r="C23" s="340"/>
      <c r="D23" s="340"/>
      <c r="E23" s="340"/>
      <c r="F23" s="340"/>
      <c r="G23" s="340"/>
      <c r="H23" s="340"/>
      <c r="I23" s="340"/>
      <c r="J23" s="340"/>
      <c r="K23" s="340"/>
      <c r="L23" s="340"/>
      <c r="M23" s="340"/>
      <c r="N23" s="340"/>
      <c r="O23" s="340"/>
      <c r="P23" s="340"/>
      <c r="Q23" s="340"/>
      <c r="R23" s="340"/>
      <c r="S23" s="340"/>
      <c r="T23" s="340"/>
      <c r="U23" s="340"/>
      <c r="V23" s="340"/>
      <c r="W23" s="340"/>
      <c r="X23" s="96"/>
      <c r="Y23" s="88"/>
    </row>
    <row r="24" spans="1:26" s="13" customFormat="1" ht="7.5" customHeight="1" x14ac:dyDescent="0.25">
      <c r="A24" s="89"/>
      <c r="B24" s="341"/>
      <c r="C24" s="341"/>
      <c r="D24" s="341"/>
      <c r="E24" s="341"/>
      <c r="F24" s="341"/>
      <c r="G24" s="341"/>
      <c r="H24" s="341"/>
      <c r="I24" s="341"/>
      <c r="J24" s="341"/>
      <c r="K24" s="341"/>
      <c r="L24" s="341"/>
      <c r="M24" s="341"/>
      <c r="N24" s="341"/>
      <c r="O24" s="341"/>
      <c r="P24" s="341"/>
      <c r="Q24" s="341"/>
      <c r="R24" s="341"/>
      <c r="S24" s="341"/>
      <c r="T24" s="341"/>
      <c r="U24" s="341"/>
      <c r="V24" s="341"/>
      <c r="W24" s="341"/>
      <c r="X24" s="341"/>
      <c r="Y24" s="88"/>
    </row>
    <row r="25" spans="1:26" s="8" customFormat="1" ht="18.75" customHeight="1" x14ac:dyDescent="0.25">
      <c r="A25" s="89"/>
      <c r="B25" s="317"/>
      <c r="C25" s="343" t="s">
        <v>211</v>
      </c>
      <c r="D25" s="343"/>
      <c r="E25" s="343"/>
      <c r="F25" s="343"/>
      <c r="G25" s="343"/>
      <c r="H25" s="343"/>
      <c r="I25" s="343"/>
      <c r="J25" s="343"/>
      <c r="K25" s="343"/>
      <c r="L25" s="343"/>
      <c r="M25" s="343"/>
      <c r="N25" s="343"/>
      <c r="O25" s="343"/>
      <c r="P25" s="343"/>
      <c r="Q25" s="343"/>
      <c r="R25" s="343"/>
      <c r="S25" s="343"/>
      <c r="T25" s="14"/>
      <c r="U25" s="99"/>
      <c r="V25" s="99"/>
      <c r="W25" s="99"/>
      <c r="X25" s="313"/>
      <c r="Y25" s="88"/>
      <c r="Z25" s="10"/>
    </row>
    <row r="26" spans="1:26" s="8" customFormat="1" ht="18.75" customHeight="1" x14ac:dyDescent="0.25">
      <c r="A26" s="89"/>
      <c r="B26" s="317"/>
      <c r="C26" s="323" t="s">
        <v>203</v>
      </c>
      <c r="D26" s="323"/>
      <c r="E26" s="323"/>
      <c r="F26" s="323"/>
      <c r="G26" s="323"/>
      <c r="H26" s="323"/>
      <c r="I26" s="323"/>
      <c r="J26" s="106"/>
      <c r="K26" s="107"/>
      <c r="L26" s="108"/>
      <c r="M26" s="97"/>
      <c r="N26" s="342" t="s">
        <v>205</v>
      </c>
      <c r="O26" s="342"/>
      <c r="P26" s="342"/>
      <c r="Q26" s="342"/>
      <c r="R26" s="342"/>
      <c r="S26" s="106"/>
      <c r="T26" s="97"/>
      <c r="U26" s="97"/>
      <c r="V26" s="97"/>
      <c r="W26" s="97"/>
      <c r="X26" s="313"/>
      <c r="Y26" s="88"/>
      <c r="Z26" s="10"/>
    </row>
    <row r="27" spans="1:26" s="8" customFormat="1" ht="18.75" customHeight="1" x14ac:dyDescent="0.25">
      <c r="A27" s="89"/>
      <c r="B27" s="317"/>
      <c r="C27" s="347" t="str">
        <f>IF(J26="V","Дата самооценки:","Дата аудита:")</f>
        <v>Дата аудита:</v>
      </c>
      <c r="D27" s="347"/>
      <c r="E27" s="347"/>
      <c r="F27" s="347"/>
      <c r="G27" s="347"/>
      <c r="H27" s="347"/>
      <c r="I27" s="347"/>
      <c r="J27" s="348"/>
      <c r="K27" s="348"/>
      <c r="L27" s="348"/>
      <c r="M27" s="97"/>
      <c r="N27" s="97"/>
      <c r="O27" s="97"/>
      <c r="P27" s="97"/>
      <c r="Q27" s="97"/>
      <c r="R27" s="97"/>
      <c r="S27" s="97"/>
      <c r="T27" s="97"/>
      <c r="U27" s="97"/>
      <c r="V27" s="97"/>
      <c r="W27" s="97"/>
      <c r="X27" s="313"/>
      <c r="Y27" s="88"/>
      <c r="Z27" s="10"/>
    </row>
    <row r="28" spans="1:26" s="8" customFormat="1" ht="18.75" customHeight="1" x14ac:dyDescent="0.25">
      <c r="A28" s="89"/>
      <c r="B28" s="317"/>
      <c r="C28" s="323" t="str">
        <f>IF(J26="V","Группа ответственных за самооценку:","Группа аудиторов:")</f>
        <v>Группа аудиторов:</v>
      </c>
      <c r="D28" s="323"/>
      <c r="E28" s="323"/>
      <c r="F28" s="323"/>
      <c r="G28" s="323"/>
      <c r="H28" s="323"/>
      <c r="I28" s="323"/>
      <c r="J28" s="323"/>
      <c r="K28" s="323"/>
      <c r="L28" s="323"/>
      <c r="M28" s="323"/>
      <c r="N28" s="323"/>
      <c r="O28" s="323"/>
      <c r="P28" s="323"/>
      <c r="Q28" s="323"/>
      <c r="R28" s="323"/>
      <c r="S28" s="323"/>
      <c r="T28" s="323"/>
      <c r="U28" s="323"/>
      <c r="V28" s="323"/>
      <c r="W28" s="323"/>
      <c r="X28" s="313"/>
      <c r="Y28" s="88"/>
      <c r="Z28" s="10"/>
    </row>
    <row r="29" spans="1:26" s="6" customFormat="1" ht="15" customHeight="1" x14ac:dyDescent="0.25">
      <c r="A29" s="89"/>
      <c r="B29" s="317"/>
      <c r="C29" s="324" t="s">
        <v>200</v>
      </c>
      <c r="D29" s="324"/>
      <c r="E29" s="324"/>
      <c r="F29" s="324"/>
      <c r="G29" s="324"/>
      <c r="H29" s="324"/>
      <c r="I29" s="324"/>
      <c r="J29" s="324"/>
      <c r="K29" s="324"/>
      <c r="L29" s="324"/>
      <c r="M29" s="102"/>
      <c r="N29" s="324" t="s">
        <v>201</v>
      </c>
      <c r="O29" s="324"/>
      <c r="P29" s="324"/>
      <c r="Q29" s="324"/>
      <c r="R29" s="324"/>
      <c r="S29" s="324"/>
      <c r="T29" s="324"/>
      <c r="U29" s="324"/>
      <c r="V29" s="102"/>
      <c r="W29" s="140" t="s">
        <v>207</v>
      </c>
      <c r="X29" s="313"/>
      <c r="Y29" s="88"/>
      <c r="Z29" s="103"/>
    </row>
    <row r="30" spans="1:26" s="8" customFormat="1" ht="15.75" customHeight="1" x14ac:dyDescent="0.25">
      <c r="A30" s="89"/>
      <c r="B30" s="317"/>
      <c r="C30" s="339"/>
      <c r="D30" s="339"/>
      <c r="E30" s="339"/>
      <c r="F30" s="339"/>
      <c r="G30" s="339"/>
      <c r="H30" s="339"/>
      <c r="I30" s="339"/>
      <c r="J30" s="339"/>
      <c r="K30" s="339"/>
      <c r="L30" s="339"/>
      <c r="M30" s="104"/>
      <c r="N30" s="339"/>
      <c r="O30" s="339"/>
      <c r="P30" s="339"/>
      <c r="Q30" s="339"/>
      <c r="R30" s="339"/>
      <c r="S30" s="339"/>
      <c r="T30" s="339"/>
      <c r="U30" s="339"/>
      <c r="V30" s="104"/>
      <c r="W30" s="144"/>
      <c r="X30" s="313"/>
      <c r="Y30" s="88"/>
      <c r="Z30" s="10"/>
    </row>
    <row r="31" spans="1:26" s="8" customFormat="1" ht="15.75" customHeight="1" x14ac:dyDescent="0.25">
      <c r="A31" s="89"/>
      <c r="B31" s="317"/>
      <c r="C31" s="351"/>
      <c r="D31" s="351"/>
      <c r="E31" s="351"/>
      <c r="F31" s="351"/>
      <c r="G31" s="351"/>
      <c r="H31" s="351"/>
      <c r="I31" s="351"/>
      <c r="J31" s="351"/>
      <c r="K31" s="351"/>
      <c r="L31" s="351"/>
      <c r="M31" s="104"/>
      <c r="N31" s="351"/>
      <c r="O31" s="351"/>
      <c r="P31" s="351"/>
      <c r="Q31" s="351"/>
      <c r="R31" s="351"/>
      <c r="S31" s="351"/>
      <c r="T31" s="351"/>
      <c r="U31" s="351"/>
      <c r="V31" s="104"/>
      <c r="W31" s="144"/>
      <c r="X31" s="313"/>
      <c r="Y31" s="88"/>
      <c r="Z31" s="10"/>
    </row>
    <row r="32" spans="1:26" s="8" customFormat="1" x14ac:dyDescent="0.25">
      <c r="A32" s="89"/>
      <c r="B32" s="317"/>
      <c r="C32" s="311"/>
      <c r="D32" s="311"/>
      <c r="E32" s="311"/>
      <c r="F32" s="311"/>
      <c r="G32" s="311"/>
      <c r="H32" s="311"/>
      <c r="I32" s="311"/>
      <c r="J32" s="311"/>
      <c r="K32" s="311"/>
      <c r="L32" s="311"/>
      <c r="M32" s="104"/>
      <c r="N32" s="311"/>
      <c r="O32" s="311"/>
      <c r="P32" s="311"/>
      <c r="Q32" s="311"/>
      <c r="R32" s="311"/>
      <c r="S32" s="311"/>
      <c r="T32" s="311"/>
      <c r="U32" s="311"/>
      <c r="V32" s="104"/>
      <c r="W32" s="144"/>
      <c r="X32" s="313"/>
      <c r="Y32" s="88"/>
      <c r="Z32" s="10"/>
    </row>
    <row r="33" spans="1:26" s="8" customFormat="1" x14ac:dyDescent="0.25">
      <c r="A33" s="89"/>
      <c r="B33" s="317"/>
      <c r="C33" s="311"/>
      <c r="D33" s="311"/>
      <c r="E33" s="311"/>
      <c r="F33" s="311"/>
      <c r="G33" s="311"/>
      <c r="H33" s="311"/>
      <c r="I33" s="311"/>
      <c r="J33" s="311"/>
      <c r="K33" s="311"/>
      <c r="L33" s="311"/>
      <c r="M33" s="104"/>
      <c r="N33" s="311"/>
      <c r="O33" s="311"/>
      <c r="P33" s="311"/>
      <c r="Q33" s="311"/>
      <c r="R33" s="311"/>
      <c r="S33" s="311"/>
      <c r="T33" s="311"/>
      <c r="U33" s="311"/>
      <c r="V33" s="104"/>
      <c r="W33" s="144"/>
      <c r="X33" s="313"/>
      <c r="Y33" s="88"/>
      <c r="Z33" s="10"/>
    </row>
    <row r="34" spans="1:26" s="8" customFormat="1" ht="7.5" customHeight="1" x14ac:dyDescent="0.25">
      <c r="A34" s="89"/>
      <c r="B34" s="317"/>
      <c r="C34" s="312"/>
      <c r="D34" s="312"/>
      <c r="E34" s="312"/>
      <c r="F34" s="312"/>
      <c r="G34" s="312"/>
      <c r="H34" s="312"/>
      <c r="I34" s="312"/>
      <c r="J34" s="312"/>
      <c r="K34" s="312"/>
      <c r="L34" s="312"/>
      <c r="M34" s="312"/>
      <c r="N34" s="312"/>
      <c r="O34" s="313"/>
      <c r="P34" s="312"/>
      <c r="Q34" s="312"/>
      <c r="R34" s="312"/>
      <c r="S34" s="312"/>
      <c r="T34" s="313"/>
      <c r="U34" s="312"/>
      <c r="V34" s="312"/>
      <c r="W34" s="312"/>
      <c r="X34" s="313"/>
      <c r="Y34" s="88"/>
      <c r="Z34" s="10"/>
    </row>
    <row r="35" spans="1:26" s="8" customFormat="1" ht="27.75" customHeight="1" x14ac:dyDescent="0.25">
      <c r="A35" s="89"/>
      <c r="B35" s="317"/>
      <c r="C35" s="343" t="str">
        <f>IF(J26="V","Результаты самооценки:","Результаты аудита:")</f>
        <v>Результаты аудита:</v>
      </c>
      <c r="D35" s="343"/>
      <c r="E35" s="343"/>
      <c r="F35" s="343"/>
      <c r="G35" s="343"/>
      <c r="H35" s="343"/>
      <c r="I35" s="343"/>
      <c r="J35" s="343"/>
      <c r="K35" s="344"/>
      <c r="L35" s="344"/>
      <c r="M35" s="344"/>
      <c r="N35" s="344"/>
      <c r="O35" s="344"/>
      <c r="P35" s="344"/>
      <c r="Q35" s="344"/>
      <c r="R35" s="344"/>
      <c r="S35" s="344"/>
      <c r="T35" s="344"/>
      <c r="U35" s="344"/>
      <c r="V35" s="344"/>
      <c r="W35" s="344"/>
      <c r="X35" s="313"/>
      <c r="Y35" s="88"/>
      <c r="Z35" s="10"/>
    </row>
    <row r="36" spans="1:26" s="8" customFormat="1" ht="17.25" customHeight="1" x14ac:dyDescent="0.25">
      <c r="A36" s="89"/>
      <c r="B36" s="317"/>
      <c r="C36" s="345" t="s">
        <v>85</v>
      </c>
      <c r="D36" s="345"/>
      <c r="E36" s="345"/>
      <c r="F36" s="345"/>
      <c r="G36" s="345"/>
      <c r="H36" s="49"/>
      <c r="I36" s="346">
        <f>Оценка!W6</f>
        <v>1</v>
      </c>
      <c r="J36" s="346"/>
      <c r="K36" s="95"/>
      <c r="L36" s="349" t="s">
        <v>86</v>
      </c>
      <c r="M36" s="349"/>
      <c r="N36" s="349"/>
      <c r="O36" s="95"/>
      <c r="P36" s="381" t="str">
        <f>Оценка!W5</f>
        <v>А</v>
      </c>
      <c r="Q36" s="11"/>
      <c r="R36" s="383" t="str">
        <f>Оценка!Y5</f>
        <v>возможно обеспечение качества</v>
      </c>
      <c r="S36" s="383"/>
      <c r="T36" s="383"/>
      <c r="U36" s="383"/>
      <c r="V36" s="383"/>
      <c r="W36" s="383"/>
      <c r="X36" s="313"/>
      <c r="Y36" s="88"/>
      <c r="Z36" s="14"/>
    </row>
    <row r="37" spans="1:26" s="8" customFormat="1" ht="15" customHeight="1" x14ac:dyDescent="0.25">
      <c r="A37" s="89"/>
      <c r="B37" s="317"/>
      <c r="C37" s="345"/>
      <c r="D37" s="345"/>
      <c r="E37" s="345"/>
      <c r="F37" s="345"/>
      <c r="G37" s="345"/>
      <c r="H37" s="49"/>
      <c r="I37" s="346"/>
      <c r="J37" s="346"/>
      <c r="K37" s="95"/>
      <c r="L37" s="382" t="s">
        <v>208</v>
      </c>
      <c r="M37" s="382"/>
      <c r="N37" s="382"/>
      <c r="O37" s="95"/>
      <c r="P37" s="381"/>
      <c r="Q37" s="11"/>
      <c r="R37" s="383"/>
      <c r="S37" s="383"/>
      <c r="T37" s="383"/>
      <c r="U37" s="383"/>
      <c r="V37" s="383"/>
      <c r="W37" s="383"/>
      <c r="X37" s="313"/>
      <c r="Y37" s="88"/>
      <c r="Z37" s="14"/>
    </row>
    <row r="38" spans="1:26" ht="15" customHeight="1" x14ac:dyDescent="0.25">
      <c r="A38" s="89"/>
      <c r="B38" s="317"/>
      <c r="C38" s="313"/>
      <c r="D38" s="313"/>
      <c r="E38" s="313"/>
      <c r="F38" s="313"/>
      <c r="G38" s="313"/>
      <c r="H38" s="313"/>
      <c r="I38" s="312"/>
      <c r="J38" s="312"/>
      <c r="K38" s="313"/>
      <c r="L38" s="313"/>
      <c r="M38" s="313"/>
      <c r="N38" s="313"/>
      <c r="O38" s="313"/>
      <c r="P38" s="312"/>
      <c r="Q38" s="313"/>
      <c r="R38" s="312"/>
      <c r="S38" s="312"/>
      <c r="T38" s="312"/>
      <c r="U38" s="312"/>
      <c r="V38" s="312"/>
      <c r="W38" s="312"/>
      <c r="X38" s="313"/>
      <c r="Y38" s="88"/>
    </row>
    <row r="39" spans="1:26" ht="15.75" customHeight="1" x14ac:dyDescent="0.25">
      <c r="A39" s="89"/>
      <c r="B39" s="317"/>
      <c r="C39" s="323" t="s">
        <v>209</v>
      </c>
      <c r="D39" s="323"/>
      <c r="E39" s="323"/>
      <c r="F39" s="323"/>
      <c r="G39" s="323"/>
      <c r="H39" s="323"/>
      <c r="I39" s="323"/>
      <c r="J39" s="323"/>
      <c r="K39" s="323"/>
      <c r="L39" s="323"/>
      <c r="M39" s="323"/>
      <c r="N39" s="323"/>
      <c r="O39" s="323"/>
      <c r="P39" s="323"/>
      <c r="Q39" s="323"/>
      <c r="R39" s="323"/>
      <c r="S39" s="107"/>
      <c r="T39" s="107"/>
      <c r="U39" s="107"/>
      <c r="V39" s="107"/>
      <c r="W39" s="107"/>
      <c r="X39" s="313"/>
      <c r="Y39" s="88"/>
    </row>
    <row r="40" spans="1:26" ht="30.75" customHeight="1" x14ac:dyDescent="0.25">
      <c r="A40" s="89"/>
      <c r="B40" s="317"/>
      <c r="C40" s="380"/>
      <c r="D40" s="380"/>
      <c r="E40" s="380"/>
      <c r="F40" s="380"/>
      <c r="G40" s="380"/>
      <c r="H40" s="380"/>
      <c r="I40" s="380"/>
      <c r="J40" s="380"/>
      <c r="K40" s="380"/>
      <c r="L40" s="380"/>
      <c r="M40" s="380"/>
      <c r="N40" s="380"/>
      <c r="O40" s="380"/>
      <c r="P40" s="380"/>
      <c r="Q40" s="380"/>
      <c r="R40" s="380"/>
      <c r="S40" s="380"/>
      <c r="T40" s="380"/>
      <c r="U40" s="380"/>
      <c r="V40" s="380"/>
      <c r="W40" s="380"/>
      <c r="X40" s="313"/>
      <c r="Y40" s="88"/>
    </row>
    <row r="41" spans="1:26" ht="7.5" customHeight="1" x14ac:dyDescent="0.25">
      <c r="A41" s="89"/>
      <c r="B41" s="96"/>
      <c r="C41" s="313"/>
      <c r="D41" s="313"/>
      <c r="E41" s="313"/>
      <c r="F41" s="313"/>
      <c r="G41" s="313"/>
      <c r="H41" s="313"/>
      <c r="I41" s="313"/>
      <c r="J41" s="313"/>
      <c r="K41" s="313"/>
      <c r="L41" s="313"/>
      <c r="M41" s="313"/>
      <c r="N41" s="313"/>
      <c r="O41" s="313"/>
      <c r="P41" s="313"/>
      <c r="Q41" s="313"/>
      <c r="R41" s="313"/>
      <c r="S41" s="313"/>
      <c r="T41" s="313"/>
      <c r="U41" s="313"/>
      <c r="V41" s="313"/>
      <c r="W41" s="313"/>
      <c r="X41" s="97"/>
      <c r="Y41" s="88"/>
    </row>
    <row r="42" spans="1:26" ht="15.75" customHeight="1" x14ac:dyDescent="0.25">
      <c r="A42" s="89"/>
      <c r="B42" s="317"/>
      <c r="C42" s="323" t="s">
        <v>210</v>
      </c>
      <c r="D42" s="323"/>
      <c r="E42" s="323"/>
      <c r="F42" s="323"/>
      <c r="G42" s="323"/>
      <c r="H42" s="323"/>
      <c r="I42" s="323"/>
      <c r="J42" s="323"/>
      <c r="K42" s="323"/>
      <c r="L42" s="323"/>
      <c r="M42" s="323"/>
      <c r="N42" s="323"/>
      <c r="O42" s="323"/>
      <c r="P42" s="323"/>
      <c r="Q42" s="323"/>
      <c r="R42" s="323"/>
      <c r="S42" s="323"/>
      <c r="T42" s="323"/>
      <c r="U42" s="323"/>
      <c r="V42" s="323"/>
      <c r="W42" s="323"/>
      <c r="X42" s="313"/>
      <c r="Y42" s="88"/>
    </row>
    <row r="43" spans="1:26" ht="57" customHeight="1" x14ac:dyDescent="0.25">
      <c r="A43" s="89"/>
      <c r="B43" s="317"/>
      <c r="C43" s="376"/>
      <c r="D43" s="376"/>
      <c r="E43" s="376"/>
      <c r="F43" s="376"/>
      <c r="G43" s="376"/>
      <c r="H43" s="376"/>
      <c r="I43" s="376"/>
      <c r="J43" s="376"/>
      <c r="K43" s="376"/>
      <c r="L43" s="376"/>
      <c r="M43" s="376"/>
      <c r="N43" s="376"/>
      <c r="O43" s="376"/>
      <c r="P43" s="376"/>
      <c r="Q43" s="376"/>
      <c r="R43" s="376"/>
      <c r="S43" s="376"/>
      <c r="T43" s="376"/>
      <c r="U43" s="376"/>
      <c r="V43" s="376"/>
      <c r="W43" s="376"/>
      <c r="X43" s="313"/>
      <c r="Y43" s="88"/>
    </row>
    <row r="44" spans="1:26" ht="7.5" customHeight="1" x14ac:dyDescent="0.25">
      <c r="A44" s="89"/>
      <c r="B44" s="96"/>
      <c r="C44" s="313"/>
      <c r="D44" s="313"/>
      <c r="E44" s="313"/>
      <c r="F44" s="313"/>
      <c r="G44" s="313"/>
      <c r="H44" s="313"/>
      <c r="I44" s="313"/>
      <c r="J44" s="313"/>
      <c r="K44" s="313"/>
      <c r="L44" s="313"/>
      <c r="M44" s="313"/>
      <c r="N44" s="313"/>
      <c r="O44" s="313"/>
      <c r="P44" s="312"/>
      <c r="Q44" s="312"/>
      <c r="R44" s="312"/>
      <c r="S44" s="313"/>
      <c r="T44" s="313"/>
      <c r="U44" s="313"/>
      <c r="V44" s="312"/>
      <c r="W44" s="312"/>
      <c r="X44" s="97"/>
      <c r="Y44" s="88"/>
    </row>
    <row r="45" spans="1:26" s="13" customFormat="1" ht="7.5" customHeight="1" x14ac:dyDescent="0.25">
      <c r="A45" s="89"/>
      <c r="B45" s="341"/>
      <c r="C45" s="341"/>
      <c r="D45" s="341"/>
      <c r="E45" s="341"/>
      <c r="F45" s="341"/>
      <c r="G45" s="341"/>
      <c r="H45" s="341"/>
      <c r="I45" s="341"/>
      <c r="J45" s="341"/>
      <c r="K45" s="341"/>
      <c r="L45" s="341"/>
      <c r="M45" s="341"/>
      <c r="N45" s="341"/>
      <c r="O45" s="341"/>
      <c r="P45" s="341"/>
      <c r="Q45" s="341"/>
      <c r="R45" s="341"/>
      <c r="S45" s="341"/>
      <c r="T45" s="341"/>
      <c r="U45" s="341"/>
      <c r="V45" s="341"/>
      <c r="W45" s="341"/>
      <c r="X45" s="341"/>
      <c r="Y45" s="88"/>
    </row>
    <row r="46" spans="1:26" ht="7.5" customHeight="1" x14ac:dyDescent="0.25">
      <c r="A46" s="377"/>
      <c r="B46" s="378"/>
      <c r="C46" s="378"/>
      <c r="D46" s="378"/>
      <c r="E46" s="378"/>
      <c r="F46" s="378"/>
      <c r="G46" s="378"/>
      <c r="H46" s="378"/>
      <c r="I46" s="378"/>
      <c r="J46" s="378"/>
      <c r="K46" s="378"/>
      <c r="L46" s="378"/>
      <c r="M46" s="378"/>
      <c r="N46" s="378"/>
      <c r="O46" s="378"/>
      <c r="P46" s="378"/>
      <c r="Q46" s="378"/>
      <c r="R46" s="378"/>
      <c r="S46" s="378"/>
      <c r="T46" s="378"/>
      <c r="U46" s="378"/>
      <c r="V46" s="378"/>
      <c r="W46" s="378"/>
      <c r="X46" s="378"/>
      <c r="Y46" s="379"/>
    </row>
    <row r="47" spans="1:26" ht="17.25" customHeight="1" x14ac:dyDescent="0.25">
      <c r="A47" s="89"/>
      <c r="B47" s="109"/>
      <c r="C47" s="110" t="s">
        <v>32</v>
      </c>
      <c r="D47" s="110"/>
      <c r="E47" s="110"/>
      <c r="F47" s="110"/>
      <c r="G47" s="110"/>
      <c r="H47" s="110"/>
      <c r="I47" s="110"/>
      <c r="J47" s="110"/>
      <c r="K47" s="110"/>
      <c r="L47" s="110"/>
      <c r="M47" s="110"/>
      <c r="N47" s="110"/>
      <c r="O47" s="110"/>
      <c r="P47" s="110"/>
      <c r="Q47" s="110"/>
      <c r="R47" s="110"/>
      <c r="S47" s="110"/>
      <c r="T47" s="110"/>
      <c r="U47" s="110"/>
      <c r="V47" s="110"/>
      <c r="W47" s="110"/>
      <c r="X47" s="14"/>
      <c r="Y47" s="88"/>
    </row>
    <row r="48" spans="1:26" ht="49.5" customHeight="1" x14ac:dyDescent="0.25">
      <c r="A48" s="89"/>
      <c r="B48" s="109"/>
      <c r="C48" s="376"/>
      <c r="D48" s="376"/>
      <c r="E48" s="376"/>
      <c r="F48" s="376"/>
      <c r="G48" s="376"/>
      <c r="H48" s="376"/>
      <c r="I48" s="376"/>
      <c r="J48" s="376"/>
      <c r="K48" s="376"/>
      <c r="L48" s="376"/>
      <c r="M48" s="376"/>
      <c r="N48" s="376"/>
      <c r="O48" s="376"/>
      <c r="P48" s="376"/>
      <c r="Q48" s="376"/>
      <c r="R48" s="376"/>
      <c r="S48" s="376"/>
      <c r="T48" s="376"/>
      <c r="U48" s="376"/>
      <c r="V48" s="376"/>
      <c r="W48" s="376"/>
      <c r="X48" s="14"/>
      <c r="Y48" s="88"/>
    </row>
    <row r="49" spans="1:25" ht="7.5" customHeight="1" x14ac:dyDescent="0.25">
      <c r="A49" s="377"/>
      <c r="B49" s="378"/>
      <c r="C49" s="378"/>
      <c r="D49" s="378"/>
      <c r="E49" s="378"/>
      <c r="F49" s="378"/>
      <c r="G49" s="378"/>
      <c r="H49" s="378"/>
      <c r="I49" s="378"/>
      <c r="J49" s="378"/>
      <c r="K49" s="378"/>
      <c r="L49" s="378"/>
      <c r="M49" s="378"/>
      <c r="N49" s="378"/>
      <c r="O49" s="378"/>
      <c r="P49" s="378"/>
      <c r="Q49" s="378"/>
      <c r="R49" s="378"/>
      <c r="S49" s="378"/>
      <c r="T49" s="378"/>
      <c r="U49" s="378"/>
      <c r="V49" s="378"/>
      <c r="W49" s="378"/>
      <c r="X49" s="378"/>
      <c r="Y49" s="379"/>
    </row>
    <row r="50" spans="1:25" ht="7.5" customHeight="1" x14ac:dyDescent="0.25">
      <c r="A50" s="373"/>
      <c r="B50" s="374"/>
      <c r="C50" s="374"/>
      <c r="D50" s="374"/>
      <c r="E50" s="374"/>
      <c r="F50" s="374"/>
      <c r="G50" s="374"/>
      <c r="H50" s="374"/>
      <c r="I50" s="374"/>
      <c r="J50" s="374"/>
      <c r="K50" s="374"/>
      <c r="L50" s="374"/>
      <c r="M50" s="374"/>
      <c r="N50" s="374"/>
      <c r="O50" s="374"/>
      <c r="P50" s="374"/>
      <c r="Q50" s="374"/>
      <c r="R50" s="374"/>
      <c r="S50" s="374"/>
      <c r="T50" s="374"/>
      <c r="U50" s="374"/>
      <c r="V50" s="374"/>
      <c r="W50" s="374"/>
      <c r="X50" s="374"/>
      <c r="Y50" s="375"/>
    </row>
    <row r="52" spans="1:25" s="54" customFormat="1" x14ac:dyDescent="0.25"/>
  </sheetData>
  <mergeCells count="111">
    <mergeCell ref="A50:Y50"/>
    <mergeCell ref="C25:S25"/>
    <mergeCell ref="C41:W41"/>
    <mergeCell ref="C43:W43"/>
    <mergeCell ref="A49:Y49"/>
    <mergeCell ref="B42:B43"/>
    <mergeCell ref="C42:W42"/>
    <mergeCell ref="X42:X43"/>
    <mergeCell ref="C44:W44"/>
    <mergeCell ref="C48:W48"/>
    <mergeCell ref="A46:Y46"/>
    <mergeCell ref="B45:X45"/>
    <mergeCell ref="B39:B40"/>
    <mergeCell ref="C39:R39"/>
    <mergeCell ref="X39:X40"/>
    <mergeCell ref="C40:W40"/>
    <mergeCell ref="C38:W38"/>
    <mergeCell ref="P36:P37"/>
    <mergeCell ref="L37:N37"/>
    <mergeCell ref="R36:W37"/>
    <mergeCell ref="C28:W28"/>
    <mergeCell ref="C29:L29"/>
    <mergeCell ref="N29:U29"/>
    <mergeCell ref="C30:L30"/>
    <mergeCell ref="C15:L15"/>
    <mergeCell ref="B16:X16"/>
    <mergeCell ref="C17:M17"/>
    <mergeCell ref="N17:W17"/>
    <mergeCell ref="K7:W7"/>
    <mergeCell ref="C8:J8"/>
    <mergeCell ref="K8:L8"/>
    <mergeCell ref="M8:W8"/>
    <mergeCell ref="C14:L14"/>
    <mergeCell ref="N14:S14"/>
    <mergeCell ref="U1:Y1"/>
    <mergeCell ref="A1:T1"/>
    <mergeCell ref="A2:T2"/>
    <mergeCell ref="U2:Y2"/>
    <mergeCell ref="C12:L12"/>
    <mergeCell ref="N12:S12"/>
    <mergeCell ref="U12:W12"/>
    <mergeCell ref="C13:L13"/>
    <mergeCell ref="N13:S13"/>
    <mergeCell ref="U13:W13"/>
    <mergeCell ref="N30:U30"/>
    <mergeCell ref="U22:W22"/>
    <mergeCell ref="C23:W23"/>
    <mergeCell ref="B24:X24"/>
    <mergeCell ref="B25:B38"/>
    <mergeCell ref="X25:X38"/>
    <mergeCell ref="C26:I26"/>
    <mergeCell ref="N26:R26"/>
    <mergeCell ref="C35:J35"/>
    <mergeCell ref="K35:W35"/>
    <mergeCell ref="C36:G37"/>
    <mergeCell ref="I36:J37"/>
    <mergeCell ref="C27:I27"/>
    <mergeCell ref="J27:L27"/>
    <mergeCell ref="L36:N36"/>
    <mergeCell ref="O18:O22"/>
    <mergeCell ref="P18:S18"/>
    <mergeCell ref="P20:S20"/>
    <mergeCell ref="C22:F22"/>
    <mergeCell ref="H22:J22"/>
    <mergeCell ref="L22:N22"/>
    <mergeCell ref="C31:L31"/>
    <mergeCell ref="N31:U31"/>
    <mergeCell ref="C32:L32"/>
    <mergeCell ref="H21:J21"/>
    <mergeCell ref="L21:N21"/>
    <mergeCell ref="P21:S21"/>
    <mergeCell ref="U21:W21"/>
    <mergeCell ref="T18:T22"/>
    <mergeCell ref="U18:W18"/>
    <mergeCell ref="C19:F19"/>
    <mergeCell ref="H19:J19"/>
    <mergeCell ref="L19:N19"/>
    <mergeCell ref="P19:S19"/>
    <mergeCell ref="U19:W19"/>
    <mergeCell ref="C20:F20"/>
    <mergeCell ref="H20:J20"/>
    <mergeCell ref="L20:N20"/>
    <mergeCell ref="C18:F18"/>
    <mergeCell ref="K18:K22"/>
    <mergeCell ref="L18:N18"/>
    <mergeCell ref="P22:S22"/>
    <mergeCell ref="H18:J18"/>
    <mergeCell ref="N32:U32"/>
    <mergeCell ref="C33:L33"/>
    <mergeCell ref="N33:U33"/>
    <mergeCell ref="C34:W34"/>
    <mergeCell ref="A3:Y3"/>
    <mergeCell ref="B4:B15"/>
    <mergeCell ref="C4:J4"/>
    <mergeCell ref="K4:W4"/>
    <mergeCell ref="X4:X15"/>
    <mergeCell ref="C5:D5"/>
    <mergeCell ref="E5:W5"/>
    <mergeCell ref="C6:D6"/>
    <mergeCell ref="C9:D9"/>
    <mergeCell ref="E9:W9"/>
    <mergeCell ref="C10:N10"/>
    <mergeCell ref="P10:W10"/>
    <mergeCell ref="C11:L11"/>
    <mergeCell ref="N11:S11"/>
    <mergeCell ref="U11:W11"/>
    <mergeCell ref="E6:W6"/>
    <mergeCell ref="C7:J7"/>
    <mergeCell ref="U14:W14"/>
    <mergeCell ref="U20:W20"/>
    <mergeCell ref="C21:F21"/>
  </mergeCells>
  <conditionalFormatting sqref="P36">
    <cfRule type="containsText" dxfId="210" priority="9" operator="containsText" text="С">
      <formula>NOT(ISERROR(SEARCH("С",P36)))</formula>
    </cfRule>
    <cfRule type="containsText" dxfId="209" priority="10" operator="containsText" text="В">
      <formula>NOT(ISERROR(SEARCH("В",P36)))</formula>
    </cfRule>
    <cfRule type="containsText" dxfId="208" priority="11" operator="containsText" text="А">
      <formula>NOT(ISERROR(SEARCH("А",P36)))</formula>
    </cfRule>
  </conditionalFormatting>
  <conditionalFormatting sqref="U2:Y2">
    <cfRule type="containsBlanks" dxfId="207" priority="8">
      <formula>LEN(TRIM(U2))=0</formula>
    </cfRule>
  </conditionalFormatting>
  <conditionalFormatting sqref="E5:W6 K7:W7 K8:L8 E9:W9">
    <cfRule type="containsBlanks" dxfId="206" priority="7">
      <formula>LEN(TRIM(E5))=0</formula>
    </cfRule>
  </conditionalFormatting>
  <conditionalFormatting sqref="C12:L13 N12:S13 U12:W13">
    <cfRule type="containsBlanks" dxfId="205" priority="6">
      <formula>LEN(TRIM(C12))=0</formula>
    </cfRule>
  </conditionalFormatting>
  <conditionalFormatting sqref="H19:J21 L19:N21 P19:S21 U19:W21">
    <cfRule type="containsBlanks" dxfId="204" priority="5">
      <formula>LEN(TRIM(H19))=0</formula>
    </cfRule>
  </conditionalFormatting>
  <conditionalFormatting sqref="J27:L27">
    <cfRule type="containsBlanks" dxfId="203" priority="4">
      <formula>LEN(TRIM(J27))=0</formula>
    </cfRule>
  </conditionalFormatting>
  <conditionalFormatting sqref="C30:L30 N30:U30 W30">
    <cfRule type="containsBlanks" dxfId="202" priority="3">
      <formula>LEN(TRIM(C30))=0</formula>
    </cfRule>
  </conditionalFormatting>
  <conditionalFormatting sqref="J26">
    <cfRule type="containsBlanks" dxfId="201" priority="12">
      <formula>LEN(TRIM(J26))=0</formula>
    </cfRule>
  </conditionalFormatting>
  <conditionalFormatting sqref="S26">
    <cfRule type="containsBlanks" dxfId="200" priority="1">
      <formula>LEN(TRIM(S26))=0</formula>
    </cfRule>
  </conditionalFormatting>
  <dataValidations count="1">
    <dataValidation type="list" errorStyle="information" allowBlank="1" showInputMessage="1" showErrorMessage="1" error="Не верное название стандарта" sqref="U25">
      <formula1>МС</formula1>
    </dataValidation>
  </dataValidations>
  <pageMargins left="0.59055118110236227" right="0.39370078740157483" top="0.39370078740157483" bottom="0.39370078740157483" header="0.31496062992125984" footer="0.31496062992125984"/>
  <pageSetup paperSize="9" scale="80" orientation="portrait" r:id="rId1"/>
  <headerFooter>
    <oddFooter>&amp;L&amp;"Times New Roman,обычный"&amp;8Редакция 4 действует с 03.08.2020</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Необходимо выбрать символ из выпадающего списка">
          <x14:formula1>
            <xm:f>Списки!$B$6:$B$7</xm:f>
          </x14:formula1>
          <xm:sqref>S26 J26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theme="3" tint="0.39997558519241921"/>
  </sheetPr>
  <dimension ref="A1:AC41"/>
  <sheetViews>
    <sheetView view="pageBreakPreview" zoomScale="80" zoomScaleNormal="100" zoomScaleSheetLayoutView="80" workbookViewId="0">
      <selection activeCell="M21" sqref="M21"/>
    </sheetView>
  </sheetViews>
  <sheetFormatPr defaultRowHeight="15" x14ac:dyDescent="0.25"/>
  <cols>
    <col min="1" max="1" width="2.28515625" style="16" customWidth="1"/>
    <col min="2" max="2" width="5.140625" style="16" customWidth="1"/>
    <col min="3" max="4" width="6.5703125" style="16" customWidth="1"/>
    <col min="5" max="5" width="6.42578125" style="16" customWidth="1"/>
    <col min="6" max="6" width="7" style="16" customWidth="1"/>
    <col min="7" max="8" width="6.5703125" style="16" customWidth="1"/>
    <col min="9" max="9" width="6.42578125" style="16" customWidth="1"/>
    <col min="10" max="11" width="6.5703125" style="16" customWidth="1"/>
    <col min="12" max="12" width="5.85546875" style="16" customWidth="1"/>
    <col min="13" max="13" width="6.5703125" style="16" customWidth="1"/>
    <col min="14" max="14" width="5.42578125" style="16" customWidth="1"/>
    <col min="15" max="17" width="6.5703125" style="16" customWidth="1"/>
    <col min="18" max="18" width="6.28515625" style="16" customWidth="1"/>
    <col min="19" max="19" width="6.5703125" style="16" customWidth="1"/>
    <col min="20" max="21" width="6.28515625" style="16" customWidth="1"/>
    <col min="22" max="22" width="6.5703125" style="16" customWidth="1"/>
    <col min="23" max="23" width="6.28515625" style="16" customWidth="1"/>
    <col min="24" max="24" width="5.5703125" style="16" customWidth="1"/>
    <col min="25" max="25" width="6.5703125" style="16" customWidth="1"/>
    <col min="26" max="26" width="5.42578125" style="16" customWidth="1"/>
    <col min="27" max="28" width="6.5703125" style="16" customWidth="1"/>
    <col min="29" max="29" width="6.140625" style="16" customWidth="1"/>
    <col min="30" max="244" width="9.140625" style="16"/>
    <col min="245" max="245" width="3.85546875" style="16" customWidth="1"/>
    <col min="246" max="272" width="6.5703125" style="16" customWidth="1"/>
    <col min="273" max="273" width="9.140625" style="16"/>
    <col min="274" max="276" width="0" style="16" hidden="1" customWidth="1"/>
    <col min="277" max="500" width="9.140625" style="16"/>
    <col min="501" max="501" width="3.85546875" style="16" customWidth="1"/>
    <col min="502" max="528" width="6.5703125" style="16" customWidth="1"/>
    <col min="529" max="529" width="9.140625" style="16"/>
    <col min="530" max="532" width="0" style="16" hidden="1" customWidth="1"/>
    <col min="533" max="756" width="9.140625" style="16"/>
    <col min="757" max="757" width="3.85546875" style="16" customWidth="1"/>
    <col min="758" max="784" width="6.5703125" style="16" customWidth="1"/>
    <col min="785" max="785" width="9.140625" style="16"/>
    <col min="786" max="788" width="0" style="16" hidden="1" customWidth="1"/>
    <col min="789" max="1012" width="9.140625" style="16"/>
    <col min="1013" max="1013" width="3.85546875" style="16" customWidth="1"/>
    <col min="1014" max="1040" width="6.5703125" style="16" customWidth="1"/>
    <col min="1041" max="1041" width="9.140625" style="16"/>
    <col min="1042" max="1044" width="0" style="16" hidden="1" customWidth="1"/>
    <col min="1045" max="1268" width="9.140625" style="16"/>
    <col min="1269" max="1269" width="3.85546875" style="16" customWidth="1"/>
    <col min="1270" max="1296" width="6.5703125" style="16" customWidth="1"/>
    <col min="1297" max="1297" width="9.140625" style="16"/>
    <col min="1298" max="1300" width="0" style="16" hidden="1" customWidth="1"/>
    <col min="1301" max="1524" width="9.140625" style="16"/>
    <col min="1525" max="1525" width="3.85546875" style="16" customWidth="1"/>
    <col min="1526" max="1552" width="6.5703125" style="16" customWidth="1"/>
    <col min="1553" max="1553" width="9.140625" style="16"/>
    <col min="1554" max="1556" width="0" style="16" hidden="1" customWidth="1"/>
    <col min="1557" max="1780" width="9.140625" style="16"/>
    <col min="1781" max="1781" width="3.85546875" style="16" customWidth="1"/>
    <col min="1782" max="1808" width="6.5703125" style="16" customWidth="1"/>
    <col min="1809" max="1809" width="9.140625" style="16"/>
    <col min="1810" max="1812" width="0" style="16" hidden="1" customWidth="1"/>
    <col min="1813" max="2036" width="9.140625" style="16"/>
    <col min="2037" max="2037" width="3.85546875" style="16" customWidth="1"/>
    <col min="2038" max="2064" width="6.5703125" style="16" customWidth="1"/>
    <col min="2065" max="2065" width="9.140625" style="16"/>
    <col min="2066" max="2068" width="0" style="16" hidden="1" customWidth="1"/>
    <col min="2069" max="2292" width="9.140625" style="16"/>
    <col min="2293" max="2293" width="3.85546875" style="16" customWidth="1"/>
    <col min="2294" max="2320" width="6.5703125" style="16" customWidth="1"/>
    <col min="2321" max="2321" width="9.140625" style="16"/>
    <col min="2322" max="2324" width="0" style="16" hidden="1" customWidth="1"/>
    <col min="2325" max="2548" width="9.140625" style="16"/>
    <col min="2549" max="2549" width="3.85546875" style="16" customWidth="1"/>
    <col min="2550" max="2576" width="6.5703125" style="16" customWidth="1"/>
    <col min="2577" max="2577" width="9.140625" style="16"/>
    <col min="2578" max="2580" width="0" style="16" hidden="1" customWidth="1"/>
    <col min="2581" max="2804" width="9.140625" style="16"/>
    <col min="2805" max="2805" width="3.85546875" style="16" customWidth="1"/>
    <col min="2806" max="2832" width="6.5703125" style="16" customWidth="1"/>
    <col min="2833" max="2833" width="9.140625" style="16"/>
    <col min="2834" max="2836" width="0" style="16" hidden="1" customWidth="1"/>
    <col min="2837" max="3060" width="9.140625" style="16"/>
    <col min="3061" max="3061" width="3.85546875" style="16" customWidth="1"/>
    <col min="3062" max="3088" width="6.5703125" style="16" customWidth="1"/>
    <col min="3089" max="3089" width="9.140625" style="16"/>
    <col min="3090" max="3092" width="0" style="16" hidden="1" customWidth="1"/>
    <col min="3093" max="3316" width="9.140625" style="16"/>
    <col min="3317" max="3317" width="3.85546875" style="16" customWidth="1"/>
    <col min="3318" max="3344" width="6.5703125" style="16" customWidth="1"/>
    <col min="3345" max="3345" width="9.140625" style="16"/>
    <col min="3346" max="3348" width="0" style="16" hidden="1" customWidth="1"/>
    <col min="3349" max="3572" width="9.140625" style="16"/>
    <col min="3573" max="3573" width="3.85546875" style="16" customWidth="1"/>
    <col min="3574" max="3600" width="6.5703125" style="16" customWidth="1"/>
    <col min="3601" max="3601" width="9.140625" style="16"/>
    <col min="3602" max="3604" width="0" style="16" hidden="1" customWidth="1"/>
    <col min="3605" max="3828" width="9.140625" style="16"/>
    <col min="3829" max="3829" width="3.85546875" style="16" customWidth="1"/>
    <col min="3830" max="3856" width="6.5703125" style="16" customWidth="1"/>
    <col min="3857" max="3857" width="9.140625" style="16"/>
    <col min="3858" max="3860" width="0" style="16" hidden="1" customWidth="1"/>
    <col min="3861" max="4084" width="9.140625" style="16"/>
    <col min="4085" max="4085" width="3.85546875" style="16" customWidth="1"/>
    <col min="4086" max="4112" width="6.5703125" style="16" customWidth="1"/>
    <col min="4113" max="4113" width="9.140625" style="16"/>
    <col min="4114" max="4116" width="0" style="16" hidden="1" customWidth="1"/>
    <col min="4117" max="4340" width="9.140625" style="16"/>
    <col min="4341" max="4341" width="3.85546875" style="16" customWidth="1"/>
    <col min="4342" max="4368" width="6.5703125" style="16" customWidth="1"/>
    <col min="4369" max="4369" width="9.140625" style="16"/>
    <col min="4370" max="4372" width="0" style="16" hidden="1" customWidth="1"/>
    <col min="4373" max="4596" width="9.140625" style="16"/>
    <col min="4597" max="4597" width="3.85546875" style="16" customWidth="1"/>
    <col min="4598" max="4624" width="6.5703125" style="16" customWidth="1"/>
    <col min="4625" max="4625" width="9.140625" style="16"/>
    <col min="4626" max="4628" width="0" style="16" hidden="1" customWidth="1"/>
    <col min="4629" max="4852" width="9.140625" style="16"/>
    <col min="4853" max="4853" width="3.85546875" style="16" customWidth="1"/>
    <col min="4854" max="4880" width="6.5703125" style="16" customWidth="1"/>
    <col min="4881" max="4881" width="9.140625" style="16"/>
    <col min="4882" max="4884" width="0" style="16" hidden="1" customWidth="1"/>
    <col min="4885" max="5108" width="9.140625" style="16"/>
    <col min="5109" max="5109" width="3.85546875" style="16" customWidth="1"/>
    <col min="5110" max="5136" width="6.5703125" style="16" customWidth="1"/>
    <col min="5137" max="5137" width="9.140625" style="16"/>
    <col min="5138" max="5140" width="0" style="16" hidden="1" customWidth="1"/>
    <col min="5141" max="5364" width="9.140625" style="16"/>
    <col min="5365" max="5365" width="3.85546875" style="16" customWidth="1"/>
    <col min="5366" max="5392" width="6.5703125" style="16" customWidth="1"/>
    <col min="5393" max="5393" width="9.140625" style="16"/>
    <col min="5394" max="5396" width="0" style="16" hidden="1" customWidth="1"/>
    <col min="5397" max="5620" width="9.140625" style="16"/>
    <col min="5621" max="5621" width="3.85546875" style="16" customWidth="1"/>
    <col min="5622" max="5648" width="6.5703125" style="16" customWidth="1"/>
    <col min="5649" max="5649" width="9.140625" style="16"/>
    <col min="5650" max="5652" width="0" style="16" hidden="1" customWidth="1"/>
    <col min="5653" max="5876" width="9.140625" style="16"/>
    <col min="5877" max="5877" width="3.85546875" style="16" customWidth="1"/>
    <col min="5878" max="5904" width="6.5703125" style="16" customWidth="1"/>
    <col min="5905" max="5905" width="9.140625" style="16"/>
    <col min="5906" max="5908" width="0" style="16" hidden="1" customWidth="1"/>
    <col min="5909" max="6132" width="9.140625" style="16"/>
    <col min="6133" max="6133" width="3.85546875" style="16" customWidth="1"/>
    <col min="6134" max="6160" width="6.5703125" style="16" customWidth="1"/>
    <col min="6161" max="6161" width="9.140625" style="16"/>
    <col min="6162" max="6164" width="0" style="16" hidden="1" customWidth="1"/>
    <col min="6165" max="6388" width="9.140625" style="16"/>
    <col min="6389" max="6389" width="3.85546875" style="16" customWidth="1"/>
    <col min="6390" max="6416" width="6.5703125" style="16" customWidth="1"/>
    <col min="6417" max="6417" width="9.140625" style="16"/>
    <col min="6418" max="6420" width="0" style="16" hidden="1" customWidth="1"/>
    <col min="6421" max="6644" width="9.140625" style="16"/>
    <col min="6645" max="6645" width="3.85546875" style="16" customWidth="1"/>
    <col min="6646" max="6672" width="6.5703125" style="16" customWidth="1"/>
    <col min="6673" max="6673" width="9.140625" style="16"/>
    <col min="6674" max="6676" width="0" style="16" hidden="1" customWidth="1"/>
    <col min="6677" max="6900" width="9.140625" style="16"/>
    <col min="6901" max="6901" width="3.85546875" style="16" customWidth="1"/>
    <col min="6902" max="6928" width="6.5703125" style="16" customWidth="1"/>
    <col min="6929" max="6929" width="9.140625" style="16"/>
    <col min="6930" max="6932" width="0" style="16" hidden="1" customWidth="1"/>
    <col min="6933" max="7156" width="9.140625" style="16"/>
    <col min="7157" max="7157" width="3.85546875" style="16" customWidth="1"/>
    <col min="7158" max="7184" width="6.5703125" style="16" customWidth="1"/>
    <col min="7185" max="7185" width="9.140625" style="16"/>
    <col min="7186" max="7188" width="0" style="16" hidden="1" customWidth="1"/>
    <col min="7189" max="7412" width="9.140625" style="16"/>
    <col min="7413" max="7413" width="3.85546875" style="16" customWidth="1"/>
    <col min="7414" max="7440" width="6.5703125" style="16" customWidth="1"/>
    <col min="7441" max="7441" width="9.140625" style="16"/>
    <col min="7442" max="7444" width="0" style="16" hidden="1" customWidth="1"/>
    <col min="7445" max="7668" width="9.140625" style="16"/>
    <col min="7669" max="7669" width="3.85546875" style="16" customWidth="1"/>
    <col min="7670" max="7696" width="6.5703125" style="16" customWidth="1"/>
    <col min="7697" max="7697" width="9.140625" style="16"/>
    <col min="7698" max="7700" width="0" style="16" hidden="1" customWidth="1"/>
    <col min="7701" max="7924" width="9.140625" style="16"/>
    <col min="7925" max="7925" width="3.85546875" style="16" customWidth="1"/>
    <col min="7926" max="7952" width="6.5703125" style="16" customWidth="1"/>
    <col min="7953" max="7953" width="9.140625" style="16"/>
    <col min="7954" max="7956" width="0" style="16" hidden="1" customWidth="1"/>
    <col min="7957" max="8180" width="9.140625" style="16"/>
    <col min="8181" max="8181" width="3.85546875" style="16" customWidth="1"/>
    <col min="8182" max="8208" width="6.5703125" style="16" customWidth="1"/>
    <col min="8209" max="8209" width="9.140625" style="16"/>
    <col min="8210" max="8212" width="0" style="16" hidden="1" customWidth="1"/>
    <col min="8213" max="8436" width="9.140625" style="16"/>
    <col min="8437" max="8437" width="3.85546875" style="16" customWidth="1"/>
    <col min="8438" max="8464" width="6.5703125" style="16" customWidth="1"/>
    <col min="8465" max="8465" width="9.140625" style="16"/>
    <col min="8466" max="8468" width="0" style="16" hidden="1" customWidth="1"/>
    <col min="8469" max="8692" width="9.140625" style="16"/>
    <col min="8693" max="8693" width="3.85546875" style="16" customWidth="1"/>
    <col min="8694" max="8720" width="6.5703125" style="16" customWidth="1"/>
    <col min="8721" max="8721" width="9.140625" style="16"/>
    <col min="8722" max="8724" width="0" style="16" hidden="1" customWidth="1"/>
    <col min="8725" max="8948" width="9.140625" style="16"/>
    <col min="8949" max="8949" width="3.85546875" style="16" customWidth="1"/>
    <col min="8950" max="8976" width="6.5703125" style="16" customWidth="1"/>
    <col min="8977" max="8977" width="9.140625" style="16"/>
    <col min="8978" max="8980" width="0" style="16" hidden="1" customWidth="1"/>
    <col min="8981" max="9204" width="9.140625" style="16"/>
    <col min="9205" max="9205" width="3.85546875" style="16" customWidth="1"/>
    <col min="9206" max="9232" width="6.5703125" style="16" customWidth="1"/>
    <col min="9233" max="9233" width="9.140625" style="16"/>
    <col min="9234" max="9236" width="0" style="16" hidden="1" customWidth="1"/>
    <col min="9237" max="9460" width="9.140625" style="16"/>
    <col min="9461" max="9461" width="3.85546875" style="16" customWidth="1"/>
    <col min="9462" max="9488" width="6.5703125" style="16" customWidth="1"/>
    <col min="9489" max="9489" width="9.140625" style="16"/>
    <col min="9490" max="9492" width="0" style="16" hidden="1" customWidth="1"/>
    <col min="9493" max="9716" width="9.140625" style="16"/>
    <col min="9717" max="9717" width="3.85546875" style="16" customWidth="1"/>
    <col min="9718" max="9744" width="6.5703125" style="16" customWidth="1"/>
    <col min="9745" max="9745" width="9.140625" style="16"/>
    <col min="9746" max="9748" width="0" style="16" hidden="1" customWidth="1"/>
    <col min="9749" max="9972" width="9.140625" style="16"/>
    <col min="9973" max="9973" width="3.85546875" style="16" customWidth="1"/>
    <col min="9974" max="10000" width="6.5703125" style="16" customWidth="1"/>
    <col min="10001" max="10001" width="9.140625" style="16"/>
    <col min="10002" max="10004" width="0" style="16" hidden="1" customWidth="1"/>
    <col min="10005" max="10228" width="9.140625" style="16"/>
    <col min="10229" max="10229" width="3.85546875" style="16" customWidth="1"/>
    <col min="10230" max="10256" width="6.5703125" style="16" customWidth="1"/>
    <col min="10257" max="10257" width="9.140625" style="16"/>
    <col min="10258" max="10260" width="0" style="16" hidden="1" customWidth="1"/>
    <col min="10261" max="10484" width="9.140625" style="16"/>
    <col min="10485" max="10485" width="3.85546875" style="16" customWidth="1"/>
    <col min="10486" max="10512" width="6.5703125" style="16" customWidth="1"/>
    <col min="10513" max="10513" width="9.140625" style="16"/>
    <col min="10514" max="10516" width="0" style="16" hidden="1" customWidth="1"/>
    <col min="10517" max="10740" width="9.140625" style="16"/>
    <col min="10741" max="10741" width="3.85546875" style="16" customWidth="1"/>
    <col min="10742" max="10768" width="6.5703125" style="16" customWidth="1"/>
    <col min="10769" max="10769" width="9.140625" style="16"/>
    <col min="10770" max="10772" width="0" style="16" hidden="1" customWidth="1"/>
    <col min="10773" max="10996" width="9.140625" style="16"/>
    <col min="10997" max="10997" width="3.85546875" style="16" customWidth="1"/>
    <col min="10998" max="11024" width="6.5703125" style="16" customWidth="1"/>
    <col min="11025" max="11025" width="9.140625" style="16"/>
    <col min="11026" max="11028" width="0" style="16" hidden="1" customWidth="1"/>
    <col min="11029" max="11252" width="9.140625" style="16"/>
    <col min="11253" max="11253" width="3.85546875" style="16" customWidth="1"/>
    <col min="11254" max="11280" width="6.5703125" style="16" customWidth="1"/>
    <col min="11281" max="11281" width="9.140625" style="16"/>
    <col min="11282" max="11284" width="0" style="16" hidden="1" customWidth="1"/>
    <col min="11285" max="11508" width="9.140625" style="16"/>
    <col min="11509" max="11509" width="3.85546875" style="16" customWidth="1"/>
    <col min="11510" max="11536" width="6.5703125" style="16" customWidth="1"/>
    <col min="11537" max="11537" width="9.140625" style="16"/>
    <col min="11538" max="11540" width="0" style="16" hidden="1" customWidth="1"/>
    <col min="11541" max="11764" width="9.140625" style="16"/>
    <col min="11765" max="11765" width="3.85546875" style="16" customWidth="1"/>
    <col min="11766" max="11792" width="6.5703125" style="16" customWidth="1"/>
    <col min="11793" max="11793" width="9.140625" style="16"/>
    <col min="11794" max="11796" width="0" style="16" hidden="1" customWidth="1"/>
    <col min="11797" max="12020" width="9.140625" style="16"/>
    <col min="12021" max="12021" width="3.85546875" style="16" customWidth="1"/>
    <col min="12022" max="12048" width="6.5703125" style="16" customWidth="1"/>
    <col min="12049" max="12049" width="9.140625" style="16"/>
    <col min="12050" max="12052" width="0" style="16" hidden="1" customWidth="1"/>
    <col min="12053" max="12276" width="9.140625" style="16"/>
    <col min="12277" max="12277" width="3.85546875" style="16" customWidth="1"/>
    <col min="12278" max="12304" width="6.5703125" style="16" customWidth="1"/>
    <col min="12305" max="12305" width="9.140625" style="16"/>
    <col min="12306" max="12308" width="0" style="16" hidden="1" customWidth="1"/>
    <col min="12309" max="12532" width="9.140625" style="16"/>
    <col min="12533" max="12533" width="3.85546875" style="16" customWidth="1"/>
    <col min="12534" max="12560" width="6.5703125" style="16" customWidth="1"/>
    <col min="12561" max="12561" width="9.140625" style="16"/>
    <col min="12562" max="12564" width="0" style="16" hidden="1" customWidth="1"/>
    <col min="12565" max="12788" width="9.140625" style="16"/>
    <col min="12789" max="12789" width="3.85546875" style="16" customWidth="1"/>
    <col min="12790" max="12816" width="6.5703125" style="16" customWidth="1"/>
    <col min="12817" max="12817" width="9.140625" style="16"/>
    <col min="12818" max="12820" width="0" style="16" hidden="1" customWidth="1"/>
    <col min="12821" max="13044" width="9.140625" style="16"/>
    <col min="13045" max="13045" width="3.85546875" style="16" customWidth="1"/>
    <col min="13046" max="13072" width="6.5703125" style="16" customWidth="1"/>
    <col min="13073" max="13073" width="9.140625" style="16"/>
    <col min="13074" max="13076" width="0" style="16" hidden="1" customWidth="1"/>
    <col min="13077" max="13300" width="9.140625" style="16"/>
    <col min="13301" max="13301" width="3.85546875" style="16" customWidth="1"/>
    <col min="13302" max="13328" width="6.5703125" style="16" customWidth="1"/>
    <col min="13329" max="13329" width="9.140625" style="16"/>
    <col min="13330" max="13332" width="0" style="16" hidden="1" customWidth="1"/>
    <col min="13333" max="13556" width="9.140625" style="16"/>
    <col min="13557" max="13557" width="3.85546875" style="16" customWidth="1"/>
    <col min="13558" max="13584" width="6.5703125" style="16" customWidth="1"/>
    <col min="13585" max="13585" width="9.140625" style="16"/>
    <col min="13586" max="13588" width="0" style="16" hidden="1" customWidth="1"/>
    <col min="13589" max="13812" width="9.140625" style="16"/>
    <col min="13813" max="13813" width="3.85546875" style="16" customWidth="1"/>
    <col min="13814" max="13840" width="6.5703125" style="16" customWidth="1"/>
    <col min="13841" max="13841" width="9.140625" style="16"/>
    <col min="13842" max="13844" width="0" style="16" hidden="1" customWidth="1"/>
    <col min="13845" max="14068" width="9.140625" style="16"/>
    <col min="14069" max="14069" width="3.85546875" style="16" customWidth="1"/>
    <col min="14070" max="14096" width="6.5703125" style="16" customWidth="1"/>
    <col min="14097" max="14097" width="9.140625" style="16"/>
    <col min="14098" max="14100" width="0" style="16" hidden="1" customWidth="1"/>
    <col min="14101" max="14324" width="9.140625" style="16"/>
    <col min="14325" max="14325" width="3.85546875" style="16" customWidth="1"/>
    <col min="14326" max="14352" width="6.5703125" style="16" customWidth="1"/>
    <col min="14353" max="14353" width="9.140625" style="16"/>
    <col min="14354" max="14356" width="0" style="16" hidden="1" customWidth="1"/>
    <col min="14357" max="14580" width="9.140625" style="16"/>
    <col min="14581" max="14581" width="3.85546875" style="16" customWidth="1"/>
    <col min="14582" max="14608" width="6.5703125" style="16" customWidth="1"/>
    <col min="14609" max="14609" width="9.140625" style="16"/>
    <col min="14610" max="14612" width="0" style="16" hidden="1" customWidth="1"/>
    <col min="14613" max="14836" width="9.140625" style="16"/>
    <col min="14837" max="14837" width="3.85546875" style="16" customWidth="1"/>
    <col min="14838" max="14864" width="6.5703125" style="16" customWidth="1"/>
    <col min="14865" max="14865" width="9.140625" style="16"/>
    <col min="14866" max="14868" width="0" style="16" hidden="1" customWidth="1"/>
    <col min="14869" max="15092" width="9.140625" style="16"/>
    <col min="15093" max="15093" width="3.85546875" style="16" customWidth="1"/>
    <col min="15094" max="15120" width="6.5703125" style="16" customWidth="1"/>
    <col min="15121" max="15121" width="9.140625" style="16"/>
    <col min="15122" max="15124" width="0" style="16" hidden="1" customWidth="1"/>
    <col min="15125" max="15348" width="9.140625" style="16"/>
    <col min="15349" max="15349" width="3.85546875" style="16" customWidth="1"/>
    <col min="15350" max="15376" width="6.5703125" style="16" customWidth="1"/>
    <col min="15377" max="15377" width="9.140625" style="16"/>
    <col min="15378" max="15380" width="0" style="16" hidden="1" customWidth="1"/>
    <col min="15381" max="15604" width="9.140625" style="16"/>
    <col min="15605" max="15605" width="3.85546875" style="16" customWidth="1"/>
    <col min="15606" max="15632" width="6.5703125" style="16" customWidth="1"/>
    <col min="15633" max="15633" width="9.140625" style="16"/>
    <col min="15634" max="15636" width="0" style="16" hidden="1" customWidth="1"/>
    <col min="15637" max="15860" width="9.140625" style="16"/>
    <col min="15861" max="15861" width="3.85546875" style="16" customWidth="1"/>
    <col min="15862" max="15888" width="6.5703125" style="16" customWidth="1"/>
    <col min="15889" max="15889" width="9.140625" style="16"/>
    <col min="15890" max="15892" width="0" style="16" hidden="1" customWidth="1"/>
    <col min="15893" max="16116" width="9.140625" style="16"/>
    <col min="16117" max="16117" width="3.85546875" style="16" customWidth="1"/>
    <col min="16118" max="16144" width="6.5703125" style="16" customWidth="1"/>
    <col min="16145" max="16145" width="9.140625" style="16"/>
    <col min="16146" max="16148" width="0" style="16" hidden="1" customWidth="1"/>
    <col min="16149" max="16384" width="9.140625" style="16"/>
  </cols>
  <sheetData>
    <row r="1" spans="2:29" ht="9.75" customHeight="1" x14ac:dyDescent="0.25">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row>
    <row r="2" spans="2:29" ht="26.25" customHeight="1" x14ac:dyDescent="0.25">
      <c r="B2" s="384" t="s">
        <v>212</v>
      </c>
      <c r="C2" s="385"/>
      <c r="D2" s="385"/>
      <c r="E2" s="385"/>
      <c r="F2" s="385"/>
      <c r="G2" s="386" t="str">
        <f>IF(Титульник!$J$26="V",Титульник!$C$26,Титульник!$N$26)</f>
        <v>Аудит 2-ой стороной</v>
      </c>
      <c r="H2" s="386"/>
      <c r="I2" s="386"/>
      <c r="J2" s="386"/>
      <c r="K2" s="386"/>
      <c r="L2" s="386"/>
      <c r="M2" s="386"/>
      <c r="N2" s="121"/>
      <c r="O2" s="121"/>
      <c r="P2" s="120"/>
      <c r="Q2" s="122"/>
      <c r="R2" s="122"/>
      <c r="S2" s="122"/>
      <c r="T2" s="122"/>
      <c r="U2" s="122"/>
      <c r="V2" s="123"/>
      <c r="W2" s="387" t="str">
        <f>IF(G2="Самооценка поставщика","Дата самооценки:","Дата аудита:")</f>
        <v>Дата аудита:</v>
      </c>
      <c r="X2" s="387"/>
      <c r="Y2" s="387"/>
      <c r="Z2" s="387"/>
      <c r="AA2" s="391">
        <f>Титульник!J27</f>
        <v>0</v>
      </c>
      <c r="AB2" s="391"/>
      <c r="AC2" s="392"/>
    </row>
    <row r="3" spans="2:29" ht="10.5" customHeight="1" x14ac:dyDescent="0.25">
      <c r="B3" s="17"/>
      <c r="C3" s="17"/>
      <c r="D3" s="17"/>
      <c r="E3" s="17"/>
      <c r="F3" s="17"/>
      <c r="G3" s="17"/>
      <c r="H3" s="17"/>
      <c r="I3" s="17"/>
      <c r="J3" s="17"/>
      <c r="K3" s="17"/>
      <c r="L3" s="17"/>
      <c r="M3" s="17"/>
      <c r="N3" s="17"/>
      <c r="O3" s="17"/>
      <c r="P3" s="17"/>
      <c r="Q3" s="17"/>
      <c r="R3" s="17"/>
      <c r="S3" s="17"/>
      <c r="T3" s="17"/>
      <c r="U3" s="17"/>
      <c r="V3" s="17"/>
    </row>
    <row r="4" spans="2:29" ht="32.25" customHeight="1" x14ac:dyDescent="0.25">
      <c r="B4" s="407" t="s">
        <v>213</v>
      </c>
      <c r="C4" s="408"/>
      <c r="D4" s="408"/>
      <c r="E4" s="408"/>
      <c r="F4" s="409">
        <f>Титульник!$E$6</f>
        <v>0</v>
      </c>
      <c r="G4" s="409"/>
      <c r="H4" s="409"/>
      <c r="I4" s="409"/>
      <c r="J4" s="409"/>
      <c r="K4" s="409"/>
      <c r="L4" s="409"/>
      <c r="M4" s="409"/>
      <c r="N4" s="409"/>
      <c r="O4" s="409"/>
      <c r="P4" s="37"/>
    </row>
    <row r="5" spans="2:29" ht="33.75" customHeight="1" x14ac:dyDescent="0.25">
      <c r="B5" s="408" t="s">
        <v>1</v>
      </c>
      <c r="C5" s="408"/>
      <c r="D5" s="408"/>
      <c r="E5" s="408"/>
      <c r="F5" s="409">
        <f>Титульник!$K$7</f>
        <v>0</v>
      </c>
      <c r="G5" s="409"/>
      <c r="H5" s="409"/>
      <c r="I5" s="409"/>
      <c r="J5" s="409"/>
      <c r="K5" s="409"/>
      <c r="L5" s="409"/>
      <c r="M5" s="409"/>
      <c r="N5" s="409"/>
      <c r="O5" s="409"/>
      <c r="P5" s="39"/>
      <c r="R5" s="404" t="s">
        <v>214</v>
      </c>
      <c r="S5" s="405"/>
      <c r="T5" s="405"/>
      <c r="U5" s="405"/>
      <c r="V5" s="406"/>
      <c r="W5" s="402" t="str">
        <f>IF(I39&gt;0,"С",IF(W6&lt;81.5%,"С",IF(W6&lt;91.5%,"В",IF(OR('9.Удовл. потребителя'!G9&lt;10,H39&gt;0,I39&gt;0),"В","А"))))</f>
        <v>А</v>
      </c>
      <c r="X5" s="402"/>
      <c r="Y5" s="393" t="str">
        <f>IF(W5="А","возможно обеспечение качества",IF(W5="В","возможность обеспечения качества ограничена",IF(W5="С","повышен риск поставки несоотвествующей продукции потребителю")))</f>
        <v>возможно обеспечение качества</v>
      </c>
      <c r="Z5" s="394"/>
      <c r="AA5" s="394"/>
      <c r="AB5" s="394"/>
      <c r="AC5" s="395"/>
    </row>
    <row r="6" spans="2:29" ht="30" customHeight="1" x14ac:dyDescent="0.25">
      <c r="B6" s="407" t="s">
        <v>0</v>
      </c>
      <c r="C6" s="407"/>
      <c r="D6" s="407"/>
      <c r="E6" s="407"/>
      <c r="F6" s="451">
        <f>Титульник!$E$9</f>
        <v>0</v>
      </c>
      <c r="G6" s="451"/>
      <c r="H6" s="451"/>
      <c r="I6" s="451"/>
      <c r="J6" s="451"/>
      <c r="K6" s="451"/>
      <c r="L6" s="451"/>
      <c r="M6" s="451"/>
      <c r="N6" s="451"/>
      <c r="O6" s="451"/>
      <c r="P6" s="40"/>
      <c r="Q6" s="38"/>
      <c r="R6" s="410" t="s">
        <v>85</v>
      </c>
      <c r="S6" s="410"/>
      <c r="T6" s="410"/>
      <c r="U6" s="410"/>
      <c r="V6" s="410"/>
      <c r="W6" s="403">
        <f>$N$33/(10*$N$34)</f>
        <v>1</v>
      </c>
      <c r="X6" s="403"/>
      <c r="Y6" s="396"/>
      <c r="Z6" s="397"/>
      <c r="AA6" s="397"/>
      <c r="AB6" s="397"/>
      <c r="AC6" s="398"/>
    </row>
    <row r="7" spans="2:29" ht="10.5" customHeight="1" x14ac:dyDescent="0.25">
      <c r="B7" s="17"/>
      <c r="C7" s="17"/>
      <c r="D7" s="17"/>
      <c r="E7" s="17"/>
      <c r="F7" s="18"/>
      <c r="G7" s="18"/>
      <c r="H7" s="18"/>
      <c r="I7" s="18"/>
      <c r="J7" s="18"/>
      <c r="K7" s="19"/>
      <c r="L7" s="19"/>
      <c r="M7" s="19"/>
      <c r="N7" s="20"/>
      <c r="O7" s="20"/>
      <c r="P7" s="20"/>
      <c r="Q7" s="20"/>
      <c r="R7" s="20"/>
    </row>
    <row r="8" spans="2:29" s="78" customFormat="1" ht="14.25" customHeight="1" x14ac:dyDescent="0.2">
      <c r="B8" s="77"/>
      <c r="C8" s="399">
        <v>1</v>
      </c>
      <c r="D8" s="400"/>
      <c r="E8" s="401"/>
      <c r="F8" s="399">
        <v>2</v>
      </c>
      <c r="G8" s="400"/>
      <c r="H8" s="401"/>
      <c r="I8" s="399">
        <v>3</v>
      </c>
      <c r="J8" s="400"/>
      <c r="K8" s="401"/>
      <c r="L8" s="399">
        <v>4</v>
      </c>
      <c r="M8" s="400"/>
      <c r="N8" s="401"/>
      <c r="O8" s="399">
        <v>5</v>
      </c>
      <c r="P8" s="400"/>
      <c r="Q8" s="401"/>
      <c r="R8" s="399">
        <v>6</v>
      </c>
      <c r="S8" s="400"/>
      <c r="T8" s="401"/>
      <c r="U8" s="399">
        <v>7</v>
      </c>
      <c r="V8" s="400"/>
      <c r="W8" s="401"/>
      <c r="X8" s="399">
        <v>8</v>
      </c>
      <c r="Y8" s="400"/>
      <c r="Z8" s="401"/>
      <c r="AA8" s="399">
        <v>9</v>
      </c>
      <c r="AB8" s="400"/>
      <c r="AC8" s="401"/>
    </row>
    <row r="9" spans="2:29" s="21" customFormat="1" ht="41.25" customHeight="1" x14ac:dyDescent="0.25">
      <c r="B9" s="76"/>
      <c r="C9" s="388" t="str">
        <f>'1.Требования'!E2</f>
        <v>Требования к продукции и процессу</v>
      </c>
      <c r="D9" s="389"/>
      <c r="E9" s="390"/>
      <c r="F9" s="388" t="str">
        <f>'2.Закупка'!E2</f>
        <v>Закупка. Менеджмент поставщиков</v>
      </c>
      <c r="G9" s="389"/>
      <c r="H9" s="390"/>
      <c r="I9" s="388" t="str">
        <f>'3.Процесс'!E2</f>
        <v>Процесс изготовления</v>
      </c>
      <c r="J9" s="389"/>
      <c r="K9" s="390"/>
      <c r="L9" s="388" t="str">
        <f>'4.Персонал'!E2</f>
        <v>Персонал</v>
      </c>
      <c r="M9" s="389"/>
      <c r="N9" s="390"/>
      <c r="O9" s="388" t="str">
        <f>'5.Инфраструктура'!E2</f>
        <v xml:space="preserve">Управление инфраструктурой </v>
      </c>
      <c r="P9" s="389"/>
      <c r="Q9" s="390"/>
      <c r="R9" s="388" t="str">
        <f>'6.Контроль'!E2</f>
        <v>Контроль и испытания</v>
      </c>
      <c r="S9" s="389"/>
      <c r="T9" s="390"/>
      <c r="U9" s="388" t="str">
        <f>'7.Управ. качеством'!E2</f>
        <v>Управление качеством</v>
      </c>
      <c r="V9" s="389"/>
      <c r="W9" s="390"/>
      <c r="X9" s="388" t="str">
        <f>'8.Логистика'!E2</f>
        <v>Логистика</v>
      </c>
      <c r="Y9" s="389"/>
      <c r="Z9" s="390"/>
      <c r="AA9" s="388" t="str">
        <f>'9.Удовл. потребителя'!E2</f>
        <v>Обслуживание и удовлетворенность потребителя</v>
      </c>
      <c r="AB9" s="389"/>
      <c r="AC9" s="390"/>
    </row>
    <row r="10" spans="2:29" s="21" customFormat="1" ht="46.5" customHeight="1" x14ac:dyDescent="0.25">
      <c r="B10" s="447" t="s">
        <v>4</v>
      </c>
      <c r="C10" s="414" t="str">
        <f>'1.Требования'!C9</f>
        <v>Требования к продуции</v>
      </c>
      <c r="D10" s="415"/>
      <c r="E10" s="416"/>
      <c r="F10" s="414" t="str">
        <f>'2.Закупка'!C9</f>
        <v>Выбор и оценка поставщиков</v>
      </c>
      <c r="G10" s="415"/>
      <c r="H10" s="416"/>
      <c r="I10" s="414" t="str">
        <f>'3.Процесс'!C9</f>
        <v>Осуществление процесса</v>
      </c>
      <c r="J10" s="415"/>
      <c r="K10" s="416"/>
      <c r="L10" s="414" t="str">
        <f>'4.Персонал'!C9</f>
        <v>Ответственность</v>
      </c>
      <c r="M10" s="415"/>
      <c r="N10" s="416"/>
      <c r="O10" s="414" t="str">
        <f>'5.Инфраструктура'!C9</f>
        <v>Всеобщее продуктивное обслуживание</v>
      </c>
      <c r="P10" s="415"/>
      <c r="Q10" s="416"/>
      <c r="R10" s="414" t="str">
        <f>'6.Контроль'!C9</f>
        <v>Контроль продукции на переделах производства</v>
      </c>
      <c r="S10" s="415"/>
      <c r="T10" s="416"/>
      <c r="U10" s="414" t="str">
        <f>'7.Управ. качеством'!C9</f>
        <v>Управление несоответствующей продукцией</v>
      </c>
      <c r="V10" s="415"/>
      <c r="W10" s="416"/>
      <c r="X10" s="414" t="str">
        <f>'8.Логистика'!C9</f>
        <v>Прослеживаемость</v>
      </c>
      <c r="Y10" s="415"/>
      <c r="Z10" s="416"/>
      <c r="AA10" s="414" t="str">
        <f>'9.Удовл. потребителя'!C9</f>
        <v>Сертификация СМК</v>
      </c>
      <c r="AB10" s="415"/>
      <c r="AC10" s="416"/>
    </row>
    <row r="11" spans="2:29" s="22" customFormat="1" ht="34.5" customHeight="1" x14ac:dyDescent="0.25">
      <c r="B11" s="448"/>
      <c r="C11" s="23"/>
      <c r="D11" s="198">
        <f>'1.Требования'!G9</f>
        <v>10</v>
      </c>
      <c r="E11" s="25"/>
      <c r="F11" s="23"/>
      <c r="G11" s="24">
        <f>'2.Закупка'!G9</f>
        <v>10</v>
      </c>
      <c r="H11" s="25"/>
      <c r="I11" s="23"/>
      <c r="J11" s="24">
        <f>'3.Процесс'!G9</f>
        <v>10</v>
      </c>
      <c r="K11" s="25"/>
      <c r="L11" s="23"/>
      <c r="M11" s="24">
        <f>'4.Персонал'!G9</f>
        <v>10</v>
      </c>
      <c r="N11" s="25"/>
      <c r="O11" s="23"/>
      <c r="P11" s="24">
        <f>'5.Инфраструктура'!G9</f>
        <v>10</v>
      </c>
      <c r="Q11" s="25"/>
      <c r="R11" s="23"/>
      <c r="S11" s="24">
        <f>'6.Контроль'!G9</f>
        <v>10</v>
      </c>
      <c r="T11" s="25"/>
      <c r="U11" s="23"/>
      <c r="V11" s="24">
        <f>'7.Управ. качеством'!G9</f>
        <v>10</v>
      </c>
      <c r="W11" s="25"/>
      <c r="X11" s="23"/>
      <c r="Y11" s="24">
        <f>'8.Логистика'!G9</f>
        <v>10</v>
      </c>
      <c r="Z11" s="25"/>
      <c r="AA11" s="23"/>
      <c r="AB11" s="24">
        <f>'9.Удовл. потребителя'!G9</f>
        <v>10</v>
      </c>
      <c r="AC11" s="25"/>
    </row>
    <row r="12" spans="2:29" ht="9.75" customHeight="1" x14ac:dyDescent="0.25">
      <c r="B12" s="449"/>
      <c r="C12" s="26"/>
      <c r="D12" s="27"/>
      <c r="E12" s="28"/>
      <c r="F12" s="26"/>
      <c r="G12" s="27"/>
      <c r="H12" s="28"/>
      <c r="I12" s="26"/>
      <c r="J12" s="27"/>
      <c r="K12" s="28"/>
      <c r="L12" s="26"/>
      <c r="M12" s="27"/>
      <c r="N12" s="28"/>
      <c r="O12" s="26"/>
      <c r="P12" s="27"/>
      <c r="Q12" s="28"/>
      <c r="R12" s="26"/>
      <c r="S12" s="27"/>
      <c r="T12" s="28"/>
      <c r="U12" s="26"/>
      <c r="V12" s="27"/>
      <c r="W12" s="28"/>
      <c r="X12" s="26"/>
      <c r="Y12" s="27"/>
      <c r="Z12" s="28"/>
      <c r="AA12" s="26"/>
      <c r="AB12" s="27"/>
      <c r="AC12" s="28"/>
    </row>
    <row r="13" spans="2:29" ht="57" customHeight="1" x14ac:dyDescent="0.25">
      <c r="B13" s="447" t="s">
        <v>12</v>
      </c>
      <c r="C13" s="411" t="str">
        <f>'1.Требования'!C13</f>
        <v>Требования к процессу</v>
      </c>
      <c r="D13" s="412"/>
      <c r="E13" s="413"/>
      <c r="F13" s="411" t="str">
        <f>'2.Закупка'!C14</f>
        <v>Верификация и приемка закупаемой продукции</v>
      </c>
      <c r="G13" s="412"/>
      <c r="H13" s="413"/>
      <c r="I13" s="411" t="str">
        <f>'3.Процесс'!C17</f>
        <v>Мониторинг и измерение процессов изготовления</v>
      </c>
      <c r="J13" s="412"/>
      <c r="K13" s="413"/>
      <c r="L13" s="411" t="str">
        <f>'4.Персонал'!C14</f>
        <v>Компетентность</v>
      </c>
      <c r="M13" s="412"/>
      <c r="N13" s="413"/>
      <c r="O13" s="411" t="str">
        <f>'5.Инфраструктура'!C16</f>
        <v>Управление устройствами для мониторинга и измерений</v>
      </c>
      <c r="P13" s="412"/>
      <c r="Q13" s="413"/>
      <c r="R13" s="411" t="str">
        <f>'6.Контроль'!C13</f>
        <v>Окончательный контроль и испытание готовой продукции</v>
      </c>
      <c r="S13" s="412"/>
      <c r="T13" s="413"/>
      <c r="U13" s="411" t="str">
        <f>'7.Управ. качеством'!C17</f>
        <v>Управление доработанной/отремонтированной продукцией</v>
      </c>
      <c r="V13" s="412"/>
      <c r="W13" s="413"/>
      <c r="X13" s="411" t="str">
        <f>'8.Логистика'!C14</f>
        <v>Идентификация</v>
      </c>
      <c r="Y13" s="412"/>
      <c r="Z13" s="413"/>
      <c r="AA13" s="411" t="str">
        <f>'9.Удовл. потребителя'!C11</f>
        <v>Гарантия</v>
      </c>
      <c r="AB13" s="412"/>
      <c r="AC13" s="413"/>
    </row>
    <row r="14" spans="2:29" s="29" customFormat="1" ht="35.25" customHeight="1" x14ac:dyDescent="0.25">
      <c r="B14" s="448"/>
      <c r="C14" s="30"/>
      <c r="D14" s="24">
        <f>'1.Требования'!G13</f>
        <v>10</v>
      </c>
      <c r="E14" s="31"/>
      <c r="F14" s="30"/>
      <c r="G14" s="24">
        <f>'2.Закупка'!G14</f>
        <v>10</v>
      </c>
      <c r="H14" s="31"/>
      <c r="I14" s="30"/>
      <c r="J14" s="24">
        <f>'3.Процесс'!G17</f>
        <v>10</v>
      </c>
      <c r="K14" s="31"/>
      <c r="L14" s="30"/>
      <c r="M14" s="24">
        <f>'4.Персонал'!G14</f>
        <v>10</v>
      </c>
      <c r="N14" s="31"/>
      <c r="O14" s="30"/>
      <c r="P14" s="24">
        <f>'5.Инфраструктура'!G16</f>
        <v>10</v>
      </c>
      <c r="Q14" s="31"/>
      <c r="R14" s="30"/>
      <c r="S14" s="24">
        <f>'6.Контроль'!G13</f>
        <v>10</v>
      </c>
      <c r="T14" s="31"/>
      <c r="U14" s="30"/>
      <c r="V14" s="24">
        <f>'7.Управ. качеством'!G17</f>
        <v>10</v>
      </c>
      <c r="W14" s="31"/>
      <c r="X14" s="30"/>
      <c r="Y14" s="24">
        <f>'8.Логистика'!G14</f>
        <v>10</v>
      </c>
      <c r="Z14" s="31"/>
      <c r="AA14" s="30"/>
      <c r="AB14" s="24">
        <f>'9.Удовл. потребителя'!G11</f>
        <v>10</v>
      </c>
      <c r="AC14" s="31"/>
    </row>
    <row r="15" spans="2:29" ht="9.75" customHeight="1" x14ac:dyDescent="0.25">
      <c r="B15" s="449"/>
      <c r="C15" s="26"/>
      <c r="D15" s="27"/>
      <c r="E15" s="28"/>
      <c r="F15" s="26"/>
      <c r="G15" s="27"/>
      <c r="H15" s="28"/>
      <c r="I15" s="26"/>
      <c r="J15" s="27"/>
      <c r="K15" s="28"/>
      <c r="L15" s="26"/>
      <c r="M15" s="27"/>
      <c r="N15" s="28"/>
      <c r="O15" s="26"/>
      <c r="P15" s="27"/>
      <c r="Q15" s="28"/>
      <c r="R15" s="26"/>
      <c r="S15" s="27"/>
      <c r="T15" s="28"/>
      <c r="U15" s="26"/>
      <c r="V15" s="27"/>
      <c r="W15" s="28"/>
      <c r="X15" s="26"/>
      <c r="Y15" s="27"/>
      <c r="Z15" s="28"/>
      <c r="AA15" s="26"/>
      <c r="AB15" s="27"/>
      <c r="AC15" s="28"/>
    </row>
    <row r="16" spans="2:29" ht="45.75" customHeight="1" x14ac:dyDescent="0.25">
      <c r="B16" s="447" t="s">
        <v>2</v>
      </c>
      <c r="C16" s="411" t="str">
        <f>'1.Требования'!C30</f>
        <v>Одобрение продукции</v>
      </c>
      <c r="D16" s="412"/>
      <c r="E16" s="413"/>
      <c r="F16" s="411" t="str">
        <f>'2.Закупка'!C18</f>
        <v>Проверка качества закупаемой продукции</v>
      </c>
      <c r="G16" s="412"/>
      <c r="H16" s="413"/>
      <c r="I16" s="411" t="str">
        <f>'3.Процесс'!C23</f>
        <v>Защита от ошибок</v>
      </c>
      <c r="J16" s="412"/>
      <c r="K16" s="413"/>
      <c r="L16" s="411" t="str">
        <f>'4.Персонал'!C19</f>
        <v>Знание обязанностей</v>
      </c>
      <c r="M16" s="412"/>
      <c r="N16" s="413"/>
      <c r="O16" s="411" t="str">
        <f>'5.Инфраструктура'!C23</f>
        <v>Менеджмент оснастки</v>
      </c>
      <c r="P16" s="412"/>
      <c r="Q16" s="413"/>
      <c r="R16" s="411" t="str">
        <f>'6.Контроль'!C16</f>
        <v>Аудит продукции</v>
      </c>
      <c r="S16" s="412"/>
      <c r="T16" s="413"/>
      <c r="U16" s="417" t="str">
        <f>+'7.Управ. качеством'!C23</f>
        <v>Повышение качества выпускаемой продукции</v>
      </c>
      <c r="V16" s="418"/>
      <c r="W16" s="419"/>
      <c r="X16" s="411" t="str">
        <f>'8.Логистика'!C19</f>
        <v>Сохранность</v>
      </c>
      <c r="Y16" s="412"/>
      <c r="Z16" s="413"/>
      <c r="AA16" s="411" t="str">
        <f>'9.Удовл. потребителя'!C15</f>
        <v>Оценка удовлетворенности потребителей</v>
      </c>
      <c r="AB16" s="412"/>
      <c r="AC16" s="413"/>
    </row>
    <row r="17" spans="2:29" s="29" customFormat="1" ht="34.5" customHeight="1" x14ac:dyDescent="0.25">
      <c r="B17" s="448"/>
      <c r="C17" s="30"/>
      <c r="D17" s="24">
        <f>'1.Требования'!G30</f>
        <v>10</v>
      </c>
      <c r="E17" s="31"/>
      <c r="F17" s="30"/>
      <c r="G17" s="24">
        <f>'2.Закупка'!G18</f>
        <v>10</v>
      </c>
      <c r="H17" s="31"/>
      <c r="I17" s="30"/>
      <c r="J17" s="24">
        <f>'3.Процесс'!G23</f>
        <v>10</v>
      </c>
      <c r="K17" s="31"/>
      <c r="L17" s="30"/>
      <c r="M17" s="24">
        <f>'4.Персонал'!G19</f>
        <v>10</v>
      </c>
      <c r="N17" s="31"/>
      <c r="O17" s="30"/>
      <c r="P17" s="24">
        <f>'5.Инфраструктура'!G23</f>
        <v>10</v>
      </c>
      <c r="Q17" s="31"/>
      <c r="R17" s="30"/>
      <c r="S17" s="24">
        <f>'6.Контроль'!G16</f>
        <v>10</v>
      </c>
      <c r="T17" s="31"/>
      <c r="U17" s="32"/>
      <c r="V17" s="24">
        <f>'7.Управ. качеством'!G23</f>
        <v>10</v>
      </c>
      <c r="W17" s="33"/>
      <c r="X17" s="30"/>
      <c r="Y17" s="24">
        <f>'8.Логистика'!G19</f>
        <v>10</v>
      </c>
      <c r="Z17" s="31"/>
      <c r="AA17" s="30"/>
      <c r="AB17" s="24">
        <f>'9.Удовл. потребителя'!G15</f>
        <v>10</v>
      </c>
      <c r="AC17" s="31"/>
    </row>
    <row r="18" spans="2:29" ht="10.5" customHeight="1" x14ac:dyDescent="0.25">
      <c r="B18" s="449"/>
      <c r="C18" s="26"/>
      <c r="D18" s="27"/>
      <c r="E18" s="28"/>
      <c r="F18" s="26"/>
      <c r="G18" s="27"/>
      <c r="H18" s="28"/>
      <c r="I18" s="26"/>
      <c r="J18" s="27"/>
      <c r="K18" s="28"/>
      <c r="L18" s="26"/>
      <c r="M18" s="27"/>
      <c r="N18" s="28"/>
      <c r="O18" s="26"/>
      <c r="P18" s="27"/>
      <c r="Q18" s="28"/>
      <c r="R18" s="26"/>
      <c r="S18" s="27"/>
      <c r="T18" s="28"/>
      <c r="U18" s="26"/>
      <c r="V18" s="27"/>
      <c r="W18" s="28"/>
      <c r="X18" s="26"/>
      <c r="Y18" s="27"/>
      <c r="Z18" s="28"/>
      <c r="AA18" s="26"/>
      <c r="AB18" s="27"/>
      <c r="AC18" s="28"/>
    </row>
    <row r="19" spans="2:29" ht="45" customHeight="1" x14ac:dyDescent="0.25">
      <c r="B19" s="447" t="s">
        <v>17</v>
      </c>
      <c r="C19" s="411" t="str">
        <f>'1.Требования'!C33</f>
        <v>Общие требования по управлению документами</v>
      </c>
      <c r="D19" s="412"/>
      <c r="E19" s="413"/>
      <c r="F19" s="411"/>
      <c r="G19" s="412"/>
      <c r="H19" s="413"/>
      <c r="I19" s="411"/>
      <c r="J19" s="412"/>
      <c r="K19" s="413"/>
      <c r="O19" s="411" t="str">
        <f>'5.Инфраструктура'!C27</f>
        <v>Производственная среда</v>
      </c>
      <c r="P19" s="412"/>
      <c r="Q19" s="413"/>
      <c r="R19" s="411"/>
      <c r="S19" s="412"/>
      <c r="T19" s="413"/>
      <c r="U19" s="411" t="str">
        <f>'7.Управ. качеством'!C28</f>
        <v>Разрешение потребителя на отступление</v>
      </c>
      <c r="V19" s="412"/>
      <c r="W19" s="413"/>
      <c r="X19" s="411"/>
      <c r="Y19" s="412"/>
      <c r="Z19" s="413"/>
      <c r="AA19" s="411" t="str">
        <f>'9.Удовл. потребителя'!C20</f>
        <v>Дополнительные вопросы</v>
      </c>
      <c r="AB19" s="412"/>
      <c r="AC19" s="413"/>
    </row>
    <row r="20" spans="2:29" s="29" customFormat="1" ht="35.25" customHeight="1" x14ac:dyDescent="0.25">
      <c r="B20" s="448"/>
      <c r="C20" s="30"/>
      <c r="D20" s="24">
        <f>'1.Требования'!G33</f>
        <v>10</v>
      </c>
      <c r="E20" s="31"/>
      <c r="F20" s="30"/>
      <c r="G20" s="24"/>
      <c r="H20" s="31"/>
      <c r="I20" s="30"/>
      <c r="J20" s="24"/>
      <c r="K20" s="31"/>
      <c r="M20" s="24"/>
      <c r="O20" s="30"/>
      <c r="P20" s="24">
        <f>'5.Инфраструктура'!G27</f>
        <v>10</v>
      </c>
      <c r="Q20" s="31"/>
      <c r="R20" s="30"/>
      <c r="S20" s="24"/>
      <c r="T20" s="31"/>
      <c r="U20" s="30"/>
      <c r="V20" s="24">
        <f>'7.Управ. качеством'!G28</f>
        <v>10</v>
      </c>
      <c r="W20" s="31"/>
      <c r="X20" s="30"/>
      <c r="Y20" s="24"/>
      <c r="Z20" s="31"/>
      <c r="AA20" s="30"/>
      <c r="AB20" s="24">
        <f>'9.Удовл. потребителя'!G20</f>
        <v>10</v>
      </c>
      <c r="AC20" s="31"/>
    </row>
    <row r="21" spans="2:29" ht="9.75" customHeight="1" x14ac:dyDescent="0.25">
      <c r="B21" s="449"/>
      <c r="C21" s="26"/>
      <c r="D21" s="27"/>
      <c r="E21" s="28"/>
      <c r="F21" s="26"/>
      <c r="G21" s="27"/>
      <c r="H21" s="28"/>
      <c r="I21" s="26"/>
      <c r="J21" s="27"/>
      <c r="K21" s="28"/>
      <c r="L21" s="26"/>
      <c r="M21" s="27"/>
      <c r="N21" s="28"/>
      <c r="O21" s="26"/>
      <c r="P21" s="27"/>
      <c r="Q21" s="28"/>
      <c r="R21" s="26"/>
      <c r="S21" s="27"/>
      <c r="T21" s="28"/>
      <c r="U21" s="26"/>
      <c r="V21" s="27"/>
      <c r="W21" s="28"/>
      <c r="X21" s="26"/>
      <c r="Y21" s="27"/>
      <c r="Z21" s="28"/>
      <c r="AA21" s="26"/>
      <c r="AB21" s="27"/>
      <c r="AC21" s="28"/>
    </row>
    <row r="22" spans="2:29" ht="10.5" customHeight="1" x14ac:dyDescent="0.25"/>
    <row r="23" spans="2:29" ht="29.25" customHeight="1" x14ac:dyDescent="0.25">
      <c r="B23" s="443" t="s">
        <v>215</v>
      </c>
      <c r="C23" s="443"/>
      <c r="D23" s="434" t="s">
        <v>157</v>
      </c>
      <c r="E23" s="435"/>
      <c r="F23" s="435"/>
      <c r="G23" s="436" t="s">
        <v>18</v>
      </c>
      <c r="H23" s="437"/>
      <c r="I23" s="437"/>
      <c r="J23" s="437"/>
      <c r="K23" s="436" t="s">
        <v>19</v>
      </c>
      <c r="L23" s="437"/>
      <c r="M23" s="437"/>
      <c r="N23" s="437"/>
      <c r="O23" s="437"/>
      <c r="P23" s="437"/>
      <c r="Q23" s="438" t="s">
        <v>20</v>
      </c>
      <c r="R23" s="439"/>
      <c r="S23" s="439"/>
      <c r="T23" s="439"/>
      <c r="U23" s="423" t="s">
        <v>21</v>
      </c>
      <c r="V23" s="424"/>
      <c r="W23" s="424"/>
      <c r="X23" s="424"/>
      <c r="Y23" s="425"/>
      <c r="Z23" s="420" t="s">
        <v>22</v>
      </c>
      <c r="AA23" s="420"/>
      <c r="AB23" s="420"/>
      <c r="AC23" s="420"/>
    </row>
    <row r="24" spans="2:29" ht="7.5" customHeight="1" x14ac:dyDescent="0.25">
      <c r="B24" s="47"/>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row>
    <row r="25" spans="2:29" s="45" customFormat="1" ht="25.5" customHeight="1" x14ac:dyDescent="0.25">
      <c r="B25" s="444" t="s">
        <v>94</v>
      </c>
      <c r="C25" s="444"/>
      <c r="D25" s="51" t="s">
        <v>2</v>
      </c>
      <c r="E25" s="421" t="s">
        <v>5</v>
      </c>
      <c r="F25" s="421"/>
      <c r="G25" s="432" t="s">
        <v>92</v>
      </c>
      <c r="H25" s="432"/>
      <c r="I25" s="432"/>
      <c r="J25" s="432"/>
      <c r="K25" s="432"/>
      <c r="L25" s="432"/>
      <c r="M25" s="432"/>
      <c r="N25" s="44" t="s">
        <v>3</v>
      </c>
      <c r="O25" s="421" t="s">
        <v>6</v>
      </c>
      <c r="P25" s="421"/>
      <c r="Q25" s="433" t="s">
        <v>93</v>
      </c>
      <c r="R25" s="433"/>
      <c r="S25" s="433"/>
      <c r="T25" s="433"/>
      <c r="U25" s="433"/>
      <c r="V25" s="433"/>
      <c r="W25" s="52" t="s">
        <v>107</v>
      </c>
      <c r="X25" s="421" t="s">
        <v>7</v>
      </c>
      <c r="Y25" s="421"/>
      <c r="Z25" s="422" t="s">
        <v>95</v>
      </c>
      <c r="AA25" s="422"/>
      <c r="AB25" s="422"/>
      <c r="AC25" s="422"/>
    </row>
    <row r="26" spans="2:29" s="34" customFormat="1" ht="11.25" customHeight="1" x14ac:dyDescent="0.25">
      <c r="B26" s="41"/>
      <c r="C26" s="41"/>
      <c r="D26" s="46"/>
      <c r="E26" s="42"/>
      <c r="F26" s="42"/>
      <c r="G26" s="42"/>
      <c r="H26" s="43"/>
      <c r="I26" s="43"/>
      <c r="J26" s="43"/>
      <c r="K26" s="43"/>
      <c r="L26" s="43"/>
      <c r="M26" s="43"/>
      <c r="N26" s="43"/>
      <c r="O26" s="35"/>
      <c r="P26" s="35"/>
      <c r="Q26" s="35"/>
      <c r="R26" s="35"/>
      <c r="S26" s="35"/>
      <c r="T26" s="35"/>
      <c r="U26" s="35"/>
    </row>
    <row r="27" spans="2:29" s="113" customFormat="1" ht="18" customHeight="1" x14ac:dyDescent="0.25">
      <c r="G27" s="445" t="str">
        <f>IF(Титульник!J26="V","Ответственный за самооценку:","Руководитель аудиторской группы:")</f>
        <v>Руководитель аудиторской группы:</v>
      </c>
      <c r="H27" s="445"/>
      <c r="I27" s="445"/>
      <c r="J27" s="445"/>
      <c r="K27" s="445"/>
      <c r="L27" s="445"/>
      <c r="N27" s="114"/>
      <c r="O27" s="115"/>
      <c r="P27" s="115"/>
      <c r="Q27" s="115"/>
      <c r="R27" s="114"/>
      <c r="S27" s="450"/>
      <c r="T27" s="450"/>
      <c r="U27" s="450"/>
      <c r="V27" s="450"/>
      <c r="W27" s="450"/>
    </row>
    <row r="28" spans="2:29" s="113" customFormat="1" ht="11.25" customHeight="1" x14ac:dyDescent="0.25">
      <c r="P28" s="114"/>
      <c r="Q28" s="114"/>
      <c r="R28" s="114"/>
      <c r="S28" s="114"/>
      <c r="T28" s="114"/>
      <c r="U28" s="114"/>
    </row>
    <row r="29" spans="2:29" s="113" customFormat="1" ht="15.75" customHeight="1" x14ac:dyDescent="0.25">
      <c r="G29" s="446" t="str">
        <f>IF(Титульник!$J$26="V","Ответственный за качество на предприятии","ПР по ИСМ ООО УК ТН-НХ:")</f>
        <v>ПР по ИСМ ООО УК ТН-НХ:</v>
      </c>
      <c r="H29" s="446"/>
      <c r="I29" s="446"/>
      <c r="J29" s="446"/>
      <c r="K29" s="446"/>
      <c r="L29" s="446"/>
      <c r="M29" s="446"/>
      <c r="O29" s="115"/>
      <c r="P29" s="115"/>
      <c r="Q29" s="115"/>
      <c r="R29" s="114"/>
      <c r="S29" s="450"/>
      <c r="T29" s="450"/>
      <c r="U29" s="450"/>
      <c r="V29" s="450"/>
      <c r="W29" s="450"/>
    </row>
    <row r="30" spans="2:29" ht="8.25" customHeight="1" x14ac:dyDescent="0.25"/>
    <row r="32" spans="2:29" x14ac:dyDescent="0.25">
      <c r="B32" s="441" t="s">
        <v>101</v>
      </c>
      <c r="C32" s="441"/>
      <c r="D32" s="441"/>
      <c r="E32" s="36">
        <v>1</v>
      </c>
      <c r="F32" s="36">
        <v>2</v>
      </c>
      <c r="G32" s="36">
        <v>3</v>
      </c>
      <c r="H32" s="36">
        <v>4</v>
      </c>
      <c r="I32" s="36">
        <v>5</v>
      </c>
      <c r="J32" s="36">
        <v>6</v>
      </c>
      <c r="K32" s="36">
        <v>7</v>
      </c>
      <c r="L32" s="36">
        <v>8</v>
      </c>
      <c r="M32" s="36">
        <v>9</v>
      </c>
      <c r="N32" s="431" t="s">
        <v>23</v>
      </c>
      <c r="O32" s="431"/>
    </row>
    <row r="33" spans="1:15" ht="21.75" customHeight="1" x14ac:dyDescent="0.25">
      <c r="B33" s="441" t="s">
        <v>24</v>
      </c>
      <c r="C33" s="441"/>
      <c r="D33" s="441"/>
      <c r="E33" s="50">
        <f>SUM(D11,D14,D17,D20)</f>
        <v>40</v>
      </c>
      <c r="F33" s="50">
        <f>SUM(G11,G14,G17,G20)</f>
        <v>30</v>
      </c>
      <c r="G33" s="50">
        <f>SUM(J11,J14,J17,J20)</f>
        <v>30</v>
      </c>
      <c r="H33" s="50">
        <f>SUM(M11,M14,M17,M20)</f>
        <v>30</v>
      </c>
      <c r="I33" s="50">
        <f>SUM(P11,P14,P17,P20)</f>
        <v>40</v>
      </c>
      <c r="J33" s="50">
        <f>SUM(S11,S14,S17,S20)</f>
        <v>30</v>
      </c>
      <c r="K33" s="50">
        <f>SUM(V11,V14,V17,V20)</f>
        <v>40</v>
      </c>
      <c r="L33" s="50">
        <f>SUM(Y11,Y14,Y17,Y20)</f>
        <v>30</v>
      </c>
      <c r="M33" s="50">
        <f>SUM(AB11,AB14,AB17,AB20)</f>
        <v>40</v>
      </c>
      <c r="N33" s="431">
        <f>SUM(E33:M33)</f>
        <v>310</v>
      </c>
      <c r="O33" s="431"/>
    </row>
    <row r="34" spans="1:15" ht="24.95" customHeight="1" x14ac:dyDescent="0.25">
      <c r="B34" s="442" t="s">
        <v>25</v>
      </c>
      <c r="C34" s="442"/>
      <c r="D34" s="442"/>
      <c r="E34" s="50">
        <f>COUNT(D11,D14,D17,D20)</f>
        <v>4</v>
      </c>
      <c r="F34" s="50">
        <f>COUNT(G11,G14,G17,G20)</f>
        <v>3</v>
      </c>
      <c r="G34" s="50">
        <f>COUNT(J11,J14,J17,J20)</f>
        <v>3</v>
      </c>
      <c r="H34" s="50">
        <f>COUNT(M11,M14,M17,M20)</f>
        <v>3</v>
      </c>
      <c r="I34" s="50">
        <f>COUNT(P11,P14,P17,P20)</f>
        <v>4</v>
      </c>
      <c r="J34" s="50">
        <f>COUNT(S11,S14,S17,S20)</f>
        <v>3</v>
      </c>
      <c r="K34" s="50">
        <f>COUNT(V11,V14,V17,V20)</f>
        <v>4</v>
      </c>
      <c r="L34" s="50">
        <f>COUNT(Y11,Y14,Y17,Y20)</f>
        <v>3</v>
      </c>
      <c r="M34" s="50">
        <f>COUNT(AB11,AB14,AB17,AB20)</f>
        <v>4</v>
      </c>
      <c r="N34" s="431">
        <f>SUM(E34:M34)</f>
        <v>31</v>
      </c>
      <c r="O34" s="431"/>
    </row>
    <row r="36" spans="1:15" x14ac:dyDescent="0.25">
      <c r="C36" s="440"/>
      <c r="D36" s="440"/>
      <c r="H36" s="427" t="s">
        <v>75</v>
      </c>
      <c r="I36" s="428"/>
    </row>
    <row r="37" spans="1:15" x14ac:dyDescent="0.25">
      <c r="H37" s="53">
        <v>4</v>
      </c>
      <c r="I37" s="53">
        <v>0</v>
      </c>
      <c r="L37" s="16" t="s">
        <v>208</v>
      </c>
    </row>
    <row r="38" spans="1:15" x14ac:dyDescent="0.25">
      <c r="A38" s="429" t="s">
        <v>287</v>
      </c>
      <c r="B38" s="429"/>
      <c r="C38" s="429"/>
      <c r="D38" s="429"/>
      <c r="E38" s="429"/>
      <c r="F38" s="429"/>
      <c r="G38" s="430"/>
      <c r="H38" s="98">
        <f>'1.Требования'!G40+'2.Закупка'!G22+'3.Процесс'!G28+'4.Персонал'!G23+'5.Инфраструктура'!G32+'6.Контроль'!G20+'7.Управ. качеством'!G34+'8.Логистика'!G27+'9.Удовл. потребителя'!G24</f>
        <v>0</v>
      </c>
      <c r="I38" s="98">
        <f>'1.Требования'!H40+'2.Закупка'!H22+'3.Процесс'!H28+'4.Персонал'!H23+'5.Инфраструктура'!H32+'6.Контроль'!H20+'7.Управ. качеством'!H34+'8.Логистика'!H27+'9.Удовл. потребителя'!H24</f>
        <v>0</v>
      </c>
      <c r="J38" s="12"/>
    </row>
    <row r="39" spans="1:15" x14ac:dyDescent="0.25">
      <c r="A39" s="429" t="s">
        <v>197</v>
      </c>
      <c r="B39" s="429"/>
      <c r="C39" s="429"/>
      <c r="D39" s="429"/>
      <c r="E39" s="429"/>
      <c r="F39" s="429"/>
      <c r="G39" s="430"/>
      <c r="H39" s="98">
        <f>'1.Требования'!G41+'2.Закупка'!G23+'3.Процесс'!G29+'4.Персонал'!G24+'5.Инфраструктура'!G33+'6.Контроль'!G21+'7.Управ. качеством'!G35+'8.Логистика'!G28+'9.Удовл. потребителя'!G25</f>
        <v>0</v>
      </c>
      <c r="I39" s="98">
        <f>'1.Требования'!H41+'2.Закупка'!H23+'3.Процесс'!H29+'4.Персонал'!H24+'5.Инфраструктура'!H33+'6.Контроль'!H21+'7.Управ. качеством'!H35+'8.Логистика'!H28+'9.Удовл. потребителя'!H25</f>
        <v>0</v>
      </c>
      <c r="J39" s="12"/>
    </row>
    <row r="41" spans="1:15" ht="15" customHeight="1" x14ac:dyDescent="0.25">
      <c r="B41" s="426" t="s">
        <v>149</v>
      </c>
      <c r="C41" s="426"/>
      <c r="D41" s="426"/>
      <c r="E41" s="426"/>
      <c r="F41" s="426"/>
      <c r="G41" s="426"/>
      <c r="H41" s="426"/>
      <c r="I41" s="36">
        <f>COUNTIF(C10:AC21,"0")</f>
        <v>0</v>
      </c>
    </row>
  </sheetData>
  <mergeCells count="101">
    <mergeCell ref="R8:T8"/>
    <mergeCell ref="U8:W8"/>
    <mergeCell ref="R9:T9"/>
    <mergeCell ref="O8:Q8"/>
    <mergeCell ref="O13:Q13"/>
    <mergeCell ref="S27:W27"/>
    <mergeCell ref="S29:W29"/>
    <mergeCell ref="F6:O6"/>
    <mergeCell ref="L16:N16"/>
    <mergeCell ref="R16:T16"/>
    <mergeCell ref="R10:T10"/>
    <mergeCell ref="R13:T13"/>
    <mergeCell ref="C8:E8"/>
    <mergeCell ref="I8:K8"/>
    <mergeCell ref="L8:N8"/>
    <mergeCell ref="B13:B15"/>
    <mergeCell ref="B16:B18"/>
    <mergeCell ref="L10:N10"/>
    <mergeCell ref="L9:N9"/>
    <mergeCell ref="O16:Q16"/>
    <mergeCell ref="O10:Q10"/>
    <mergeCell ref="L13:N13"/>
    <mergeCell ref="B10:B12"/>
    <mergeCell ref="C10:E10"/>
    <mergeCell ref="F10:H10"/>
    <mergeCell ref="I10:K10"/>
    <mergeCell ref="F16:H16"/>
    <mergeCell ref="I16:K16"/>
    <mergeCell ref="C13:E13"/>
    <mergeCell ref="F13:H13"/>
    <mergeCell ref="I13:K13"/>
    <mergeCell ref="B34:D34"/>
    <mergeCell ref="C16:E16"/>
    <mergeCell ref="B33:D33"/>
    <mergeCell ref="B23:C23"/>
    <mergeCell ref="B25:C25"/>
    <mergeCell ref="E25:F25"/>
    <mergeCell ref="G27:L27"/>
    <mergeCell ref="G29:M29"/>
    <mergeCell ref="B19:B21"/>
    <mergeCell ref="C19:E19"/>
    <mergeCell ref="Z23:AC23"/>
    <mergeCell ref="X25:Y25"/>
    <mergeCell ref="Z25:AC25"/>
    <mergeCell ref="U23:Y23"/>
    <mergeCell ref="F19:H19"/>
    <mergeCell ref="I19:K19"/>
    <mergeCell ref="B41:H41"/>
    <mergeCell ref="H36:I36"/>
    <mergeCell ref="A38:G38"/>
    <mergeCell ref="A39:G39"/>
    <mergeCell ref="N32:O32"/>
    <mergeCell ref="N33:O33"/>
    <mergeCell ref="N34:O34"/>
    <mergeCell ref="O19:Q19"/>
    <mergeCell ref="G25:M25"/>
    <mergeCell ref="Q25:V25"/>
    <mergeCell ref="O25:P25"/>
    <mergeCell ref="R19:T19"/>
    <mergeCell ref="D23:F23"/>
    <mergeCell ref="G23:J23"/>
    <mergeCell ref="K23:P23"/>
    <mergeCell ref="Q23:T23"/>
    <mergeCell ref="C36:D36"/>
    <mergeCell ref="B32:D32"/>
    <mergeCell ref="AA13:AC13"/>
    <mergeCell ref="U10:W10"/>
    <mergeCell ref="X10:Z10"/>
    <mergeCell ref="AA16:AC16"/>
    <mergeCell ref="U19:W19"/>
    <mergeCell ref="X19:Z19"/>
    <mergeCell ref="AA19:AC19"/>
    <mergeCell ref="U16:W16"/>
    <mergeCell ref="U13:W13"/>
    <mergeCell ref="X13:Z13"/>
    <mergeCell ref="X16:Z16"/>
    <mergeCell ref="AA10:AC10"/>
    <mergeCell ref="B2:F2"/>
    <mergeCell ref="G2:M2"/>
    <mergeCell ref="W2:Z2"/>
    <mergeCell ref="X9:Z9"/>
    <mergeCell ref="AA2:AC2"/>
    <mergeCell ref="Y5:AC6"/>
    <mergeCell ref="X8:Z8"/>
    <mergeCell ref="AA8:AC8"/>
    <mergeCell ref="W5:X5"/>
    <mergeCell ref="W6:X6"/>
    <mergeCell ref="AA9:AC9"/>
    <mergeCell ref="O9:Q9"/>
    <mergeCell ref="U9:W9"/>
    <mergeCell ref="F8:H8"/>
    <mergeCell ref="R5:V5"/>
    <mergeCell ref="B4:E4"/>
    <mergeCell ref="F4:O4"/>
    <mergeCell ref="R6:V6"/>
    <mergeCell ref="C9:E9"/>
    <mergeCell ref="F9:H9"/>
    <mergeCell ref="I9:K9"/>
    <mergeCell ref="B6:E6"/>
    <mergeCell ref="B5:E5"/>
    <mergeCell ref="F5:O5"/>
  </mergeCells>
  <conditionalFormatting sqref="W5:X5">
    <cfRule type="containsText" dxfId="199" priority="14" operator="containsText" text="С">
      <formula>NOT(ISERROR(SEARCH("С",W5)))</formula>
    </cfRule>
    <cfRule type="containsText" dxfId="198" priority="15" operator="containsText" text="В">
      <formula>NOT(ISERROR(SEARCH("В",W5)))</formula>
    </cfRule>
    <cfRule type="containsText" dxfId="197" priority="16" operator="containsText" text="А">
      <formula>NOT(ISERROR(SEARCH("А",W5)))</formula>
    </cfRule>
  </conditionalFormatting>
  <conditionalFormatting sqref="D11 D14 D17 D20 G20 G17 G14 G11 J11 J14 J17 J20 M17 M14 M11 P11 P14 P17 P20 S20 S17 S14 S11 V11 Y11 AB11 V14 V17 V20 Y20 Y17 Y14 AB14 AB17 AB20">
    <cfRule type="containsText" dxfId="196" priority="12" operator="containsText" text="НО">
      <formula>NOT(ISERROR(SEARCH("НО",D11)))</formula>
    </cfRule>
    <cfRule type="containsBlanks" dxfId="195" priority="13" stopIfTrue="1">
      <formula>LEN(TRIM(D11))=0</formula>
    </cfRule>
  </conditionalFormatting>
  <conditionalFormatting sqref="D11 D14 D17 D20 G20 G17 G14 G11 J11 M11 M14 J14 J17 J20 M17 P11 P14 P17 P20 S20 S17 S14 S11 V11 V14 V17 V20 Y20 Y17 Y14 Y11 AB11 AB14 AB17 AB20">
    <cfRule type="cellIs" dxfId="194" priority="17" stopIfTrue="1" operator="between">
      <formula>0</formula>
      <formula>4</formula>
    </cfRule>
    <cfRule type="cellIs" dxfId="193" priority="18" stopIfTrue="1" operator="equal">
      <formula>6</formula>
    </cfRule>
    <cfRule type="cellIs" dxfId="192" priority="19" stopIfTrue="1" operator="between">
      <formula>8</formula>
      <formula>10</formula>
    </cfRule>
  </conditionalFormatting>
  <conditionalFormatting sqref="M20">
    <cfRule type="containsText" dxfId="191" priority="2" operator="containsText" text="НО">
      <formula>NOT(ISERROR(SEARCH("НО",M20)))</formula>
    </cfRule>
    <cfRule type="containsBlanks" dxfId="190" priority="3" stopIfTrue="1">
      <formula>LEN(TRIM(M20))=0</formula>
    </cfRule>
  </conditionalFormatting>
  <conditionalFormatting sqref="M20">
    <cfRule type="cellIs" dxfId="189" priority="4" stopIfTrue="1" operator="between">
      <formula>0</formula>
      <formula>4</formula>
    </cfRule>
    <cfRule type="cellIs" dxfId="188" priority="5" stopIfTrue="1" operator="equal">
      <formula>6</formula>
    </cfRule>
    <cfRule type="cellIs" dxfId="187" priority="6" stopIfTrue="1" operator="between">
      <formula>8</formula>
      <formula>10</formula>
    </cfRule>
  </conditionalFormatting>
  <conditionalFormatting sqref="AB20">
    <cfRule type="containsText" dxfId="186" priority="1" operator="containsText" text="ошибка">
      <formula>NOT(ISERROR(SEARCH("ошибка",AB20)))</formula>
    </cfRule>
  </conditionalFormatting>
  <pageMargins left="0.39370078740157483" right="0.39370078740157483" top="0.39370078740157483" bottom="0.39370078740157483" header="0.31496062992125984" footer="0.31496062992125984"/>
  <pageSetup paperSize="9" scale="77" orientation="landscape" r:id="rId1"/>
  <headerFooter>
    <oddFooter>&amp;L&amp;"Times New Roman,обычный"&amp;8Редакция 4 действует с 03.08.2020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tabColor theme="3" tint="0.59999389629810485"/>
  </sheetPr>
  <dimension ref="A1:L41"/>
  <sheetViews>
    <sheetView view="pageBreakPreview" zoomScale="110" zoomScaleNormal="100" zoomScaleSheetLayoutView="110" workbookViewId="0">
      <pane ySplit="8" topLeftCell="A27" activePane="bottomLeft" state="frozen"/>
      <selection activeCell="M21" sqref="M21"/>
      <selection pane="bottomLeft" activeCell="C11" sqref="C11:F11"/>
    </sheetView>
  </sheetViews>
  <sheetFormatPr defaultColWidth="9.140625" defaultRowHeight="15" x14ac:dyDescent="0.25"/>
  <cols>
    <col min="1" max="1" width="3.28515625" style="170" customWidth="1"/>
    <col min="2" max="2" width="2.140625" style="170" customWidth="1"/>
    <col min="3" max="3" width="5.7109375" style="148" customWidth="1"/>
    <col min="4" max="4" width="6.85546875" style="148" customWidth="1"/>
    <col min="5" max="5" width="8.28515625" style="148" customWidth="1"/>
    <col min="6" max="6" width="32.42578125" style="148" customWidth="1"/>
    <col min="7" max="7" width="9.28515625" style="148" customWidth="1"/>
    <col min="8" max="8" width="29.85546875" style="148" customWidth="1"/>
    <col min="9" max="9" width="14.42578125" style="148" customWidth="1"/>
    <col min="10" max="10" width="3.5703125" style="148" customWidth="1"/>
    <col min="11" max="11" width="2.7109375" style="148" customWidth="1"/>
    <col min="12" max="12" width="6" style="149" customWidth="1"/>
    <col min="13" max="16384" width="9.140625" style="148"/>
  </cols>
  <sheetData>
    <row r="1" spans="1:12" s="146" customFormat="1" ht="23.25" customHeight="1" x14ac:dyDescent="0.25">
      <c r="A1" s="457" t="str">
        <f>Титульник!A2</f>
        <v>Аудит процесса</v>
      </c>
      <c r="B1" s="458"/>
      <c r="C1" s="458"/>
      <c r="D1" s="458"/>
      <c r="E1" s="458"/>
      <c r="F1" s="458"/>
      <c r="G1" s="458"/>
      <c r="H1" s="458"/>
      <c r="I1" s="458"/>
      <c r="J1" s="459"/>
    </row>
    <row r="2" spans="1:12" s="146" customFormat="1" ht="15" customHeight="1" x14ac:dyDescent="0.25">
      <c r="A2" s="464" t="s">
        <v>39</v>
      </c>
      <c r="B2" s="465"/>
      <c r="C2" s="465"/>
      <c r="D2" s="468" t="s">
        <v>156</v>
      </c>
      <c r="E2" s="470" t="s">
        <v>191</v>
      </c>
      <c r="F2" s="471"/>
      <c r="G2" s="471"/>
      <c r="H2" s="471"/>
      <c r="I2" s="471"/>
      <c r="J2" s="472"/>
    </row>
    <row r="3" spans="1:12" s="146" customFormat="1" ht="15" customHeight="1" x14ac:dyDescent="0.25">
      <c r="A3" s="466"/>
      <c r="B3" s="467"/>
      <c r="C3" s="467"/>
      <c r="D3" s="469"/>
      <c r="E3" s="473"/>
      <c r="F3" s="474"/>
      <c r="G3" s="474"/>
      <c r="H3" s="474"/>
      <c r="I3" s="474"/>
      <c r="J3" s="475"/>
    </row>
    <row r="4" spans="1:12" ht="7.5" customHeight="1" x14ac:dyDescent="0.25">
      <c r="A4" s="147"/>
      <c r="B4" s="147"/>
      <c r="C4" s="147"/>
      <c r="D4" s="147"/>
      <c r="E4" s="147"/>
      <c r="F4" s="147"/>
      <c r="G4" s="147"/>
      <c r="H4" s="147"/>
      <c r="I4" s="147"/>
      <c r="J4" s="147"/>
    </row>
    <row r="5" spans="1:12" s="152" customFormat="1" ht="11.25" customHeight="1" x14ac:dyDescent="0.25">
      <c r="A5" s="479" t="s">
        <v>40</v>
      </c>
      <c r="B5" s="479"/>
      <c r="C5" s="479"/>
      <c r="D5" s="479"/>
      <c r="E5" s="479"/>
      <c r="F5" s="476">
        <f>Титульник!E6</f>
        <v>0</v>
      </c>
      <c r="G5" s="476"/>
      <c r="H5" s="150" t="str">
        <f>Титульник!C27</f>
        <v>Дата аудита:</v>
      </c>
      <c r="I5" s="176">
        <f>Титульник!J27</f>
        <v>0</v>
      </c>
      <c r="J5" s="151"/>
      <c r="K5" s="146"/>
      <c r="L5" s="146"/>
    </row>
    <row r="6" spans="1:12" ht="7.5" customHeight="1" x14ac:dyDescent="0.25">
      <c r="A6" s="148"/>
      <c r="B6" s="148"/>
    </row>
    <row r="7" spans="1:12" ht="41.25" customHeight="1" x14ac:dyDescent="0.25">
      <c r="A7" s="201" t="s">
        <v>30</v>
      </c>
      <c r="B7" s="202" t="s">
        <v>88</v>
      </c>
      <c r="C7" s="488" t="s">
        <v>289</v>
      </c>
      <c r="D7" s="489"/>
      <c r="E7" s="489"/>
      <c r="F7" s="490"/>
      <c r="G7" s="217" t="s">
        <v>29</v>
      </c>
      <c r="H7" s="482" t="s">
        <v>28</v>
      </c>
      <c r="I7" s="483"/>
      <c r="J7" s="484"/>
      <c r="K7" s="153"/>
    </row>
    <row r="8" spans="1:12" s="158" customFormat="1" ht="7.5" customHeight="1" x14ac:dyDescent="0.15">
      <c r="A8" s="154">
        <v>1</v>
      </c>
      <c r="B8" s="155">
        <v>2</v>
      </c>
      <c r="C8" s="485">
        <v>3</v>
      </c>
      <c r="D8" s="486"/>
      <c r="E8" s="486"/>
      <c r="F8" s="486"/>
      <c r="G8" s="154">
        <v>4</v>
      </c>
      <c r="H8" s="485">
        <v>5</v>
      </c>
      <c r="I8" s="486"/>
      <c r="J8" s="487"/>
      <c r="K8" s="156"/>
      <c r="L8" s="149"/>
    </row>
    <row r="9" spans="1:12" s="161" customFormat="1" ht="12.75" x14ac:dyDescent="0.25">
      <c r="A9" s="462" t="s">
        <v>33</v>
      </c>
      <c r="B9" s="463"/>
      <c r="C9" s="480" t="s">
        <v>190</v>
      </c>
      <c r="D9" s="481"/>
      <c r="E9" s="481"/>
      <c r="F9" s="481"/>
      <c r="G9" s="200">
        <f>IF(COUNTIF(G10:G12,"")&gt;0,"ОШИБКА",(IF(COUNT(A10:A12)=COUNTIF(G10:G12,"НО"),"НО",MIN(G10:G12))))</f>
        <v>10</v>
      </c>
      <c r="H9" s="477"/>
      <c r="I9" s="478"/>
      <c r="J9" s="478"/>
      <c r="K9" s="159"/>
      <c r="L9" s="157"/>
    </row>
    <row r="10" spans="1:12" s="166" customFormat="1" ht="75" customHeight="1" x14ac:dyDescent="0.2">
      <c r="A10" s="162">
        <v>1</v>
      </c>
      <c r="B10" s="163" t="s">
        <v>89</v>
      </c>
      <c r="C10" s="454" t="s">
        <v>288</v>
      </c>
      <c r="D10" s="455"/>
      <c r="E10" s="455"/>
      <c r="F10" s="455"/>
      <c r="G10" s="211">
        <v>10</v>
      </c>
      <c r="H10" s="454" t="str">
        <f>IF(G10="Х","ВВЕДИТЕ ОБОСНОВАНИЕ","ВВЕДИТЕ СВИДЕТЕЛЬСТВА")</f>
        <v>ВВЕДИТЕ СВИДЕТЕЛЬСТВА</v>
      </c>
      <c r="I10" s="455"/>
      <c r="J10" s="456"/>
      <c r="K10" s="164"/>
      <c r="L10" s="199">
        <f>G10</f>
        <v>10</v>
      </c>
    </row>
    <row r="11" spans="1:12" s="166" customFormat="1" ht="45.95" customHeight="1" x14ac:dyDescent="0.2">
      <c r="A11" s="162">
        <v>2</v>
      </c>
      <c r="B11" s="163" t="s">
        <v>89</v>
      </c>
      <c r="C11" s="454" t="s">
        <v>418</v>
      </c>
      <c r="D11" s="455"/>
      <c r="E11" s="455"/>
      <c r="F11" s="455"/>
      <c r="G11" s="211">
        <v>10</v>
      </c>
      <c r="H11" s="454" t="str">
        <f>IF(G11="Х","ВВЕДИТЕ ОБОСНОВАНИЕ","ВВЕДИТЕ СВИДЕТЕЛЬСТВА")</f>
        <v>ВВЕДИТЕ СВИДЕТЕЛЬСТВА</v>
      </c>
      <c r="I11" s="455"/>
      <c r="J11" s="456"/>
      <c r="K11" s="164"/>
      <c r="L11" s="199">
        <f t="shared" ref="L11:L12" si="0">G11</f>
        <v>10</v>
      </c>
    </row>
    <row r="12" spans="1:12" s="166" customFormat="1" ht="30" customHeight="1" x14ac:dyDescent="0.2">
      <c r="A12" s="162">
        <v>3</v>
      </c>
      <c r="B12" s="163"/>
      <c r="C12" s="454" t="s">
        <v>290</v>
      </c>
      <c r="D12" s="455"/>
      <c r="E12" s="455"/>
      <c r="F12" s="455"/>
      <c r="G12" s="211">
        <v>10</v>
      </c>
      <c r="H12" s="454" t="str">
        <f>IF(G12="Х","ВВЕДИТЕ ОБОСНОВАНИЕ","ВВЕДИТЕ СВИДЕТЕЛЬСТВА")</f>
        <v>ВВЕДИТЕ СВИДЕТЕЛЬСТВА</v>
      </c>
      <c r="I12" s="455"/>
      <c r="J12" s="456"/>
      <c r="K12" s="164"/>
      <c r="L12" s="199">
        <f t="shared" si="0"/>
        <v>10</v>
      </c>
    </row>
    <row r="13" spans="1:12" s="161" customFormat="1" ht="12.75" x14ac:dyDescent="0.25">
      <c r="A13" s="452" t="s">
        <v>34</v>
      </c>
      <c r="B13" s="453"/>
      <c r="C13" s="480" t="s">
        <v>8</v>
      </c>
      <c r="D13" s="481"/>
      <c r="E13" s="481"/>
      <c r="F13" s="481"/>
      <c r="G13" s="200">
        <f>IF(OR(COUNTIF(G14:G18,"")&gt;0,COUNTIF(G26:G29,"")&gt;0),"ОШИБКА",(IF(COUNT(A14:A29)=COUNTIF(G14:G29,"НО"),"НО",MIN(G14:G29))))</f>
        <v>10</v>
      </c>
      <c r="H13" s="454"/>
      <c r="I13" s="455"/>
      <c r="J13" s="456"/>
      <c r="K13" s="159"/>
      <c r="L13" s="199"/>
    </row>
    <row r="14" spans="1:12" s="166" customFormat="1" ht="44.25" customHeight="1" x14ac:dyDescent="0.2">
      <c r="A14" s="162">
        <v>4</v>
      </c>
      <c r="B14" s="162" t="s">
        <v>89</v>
      </c>
      <c r="C14" s="461" t="s">
        <v>291</v>
      </c>
      <c r="D14" s="461"/>
      <c r="E14" s="461"/>
      <c r="F14" s="461"/>
      <c r="G14" s="211">
        <v>10</v>
      </c>
      <c r="H14" s="454" t="str">
        <f t="shared" ref="H14:H37" si="1">IF(G14="Х","ВВЕДИТЕ ОБОСНОВАНИЕ","ВВЕДИТЕ СВИДЕТЕЛЬСТВА")</f>
        <v>ВВЕДИТЕ СВИДЕТЕЛЬСТВА</v>
      </c>
      <c r="I14" s="455"/>
      <c r="J14" s="456"/>
      <c r="K14" s="164"/>
      <c r="L14" s="199">
        <f>G14</f>
        <v>10</v>
      </c>
    </row>
    <row r="15" spans="1:12" s="166" customFormat="1" ht="50.25" customHeight="1" x14ac:dyDescent="0.2">
      <c r="A15" s="162">
        <v>5</v>
      </c>
      <c r="B15" s="162"/>
      <c r="C15" s="454" t="s">
        <v>292</v>
      </c>
      <c r="D15" s="455"/>
      <c r="E15" s="455"/>
      <c r="F15" s="455"/>
      <c r="G15" s="211">
        <v>10</v>
      </c>
      <c r="H15" s="454" t="str">
        <f t="shared" si="1"/>
        <v>ВВЕДИТЕ СВИДЕТЕЛЬСТВА</v>
      </c>
      <c r="I15" s="455"/>
      <c r="J15" s="456"/>
      <c r="K15" s="164"/>
      <c r="L15" s="199">
        <f t="shared" ref="L15:L37" si="2">G15</f>
        <v>10</v>
      </c>
    </row>
    <row r="16" spans="1:12" s="166" customFormat="1" ht="69.95" customHeight="1" x14ac:dyDescent="0.2">
      <c r="A16" s="162">
        <v>6</v>
      </c>
      <c r="B16" s="162" t="s">
        <v>89</v>
      </c>
      <c r="C16" s="454" t="s">
        <v>293</v>
      </c>
      <c r="D16" s="455"/>
      <c r="E16" s="455"/>
      <c r="F16" s="455"/>
      <c r="G16" s="211">
        <v>10</v>
      </c>
      <c r="H16" s="454" t="str">
        <f t="shared" si="1"/>
        <v>ВВЕДИТЕ СВИДЕТЕЛЬСТВА</v>
      </c>
      <c r="I16" s="455"/>
      <c r="J16" s="456"/>
      <c r="K16" s="164"/>
      <c r="L16" s="199">
        <f t="shared" si="2"/>
        <v>10</v>
      </c>
    </row>
    <row r="17" spans="1:12" s="166" customFormat="1" ht="28.5" customHeight="1" x14ac:dyDescent="0.2">
      <c r="A17" s="162">
        <v>7</v>
      </c>
      <c r="B17" s="162"/>
      <c r="C17" s="460" t="s">
        <v>337</v>
      </c>
      <c r="D17" s="460"/>
      <c r="E17" s="460"/>
      <c r="F17" s="460"/>
      <c r="G17" s="211">
        <v>10</v>
      </c>
      <c r="H17" s="454" t="str">
        <f t="shared" si="1"/>
        <v>ВВЕДИТЕ СВИДЕТЕЛЬСТВА</v>
      </c>
      <c r="I17" s="455"/>
      <c r="J17" s="456"/>
      <c r="K17" s="164"/>
      <c r="L17" s="199">
        <f t="shared" si="2"/>
        <v>10</v>
      </c>
    </row>
    <row r="18" spans="1:12" s="166" customFormat="1" ht="17.25" customHeight="1" x14ac:dyDescent="0.2">
      <c r="A18" s="495">
        <v>8</v>
      </c>
      <c r="B18" s="163"/>
      <c r="C18" s="498" t="s">
        <v>338</v>
      </c>
      <c r="D18" s="499"/>
      <c r="E18" s="499"/>
      <c r="F18" s="499"/>
      <c r="G18" s="500">
        <v>10</v>
      </c>
      <c r="H18" s="454" t="str">
        <f>IF(G18="Х","ВВЕДИТЕ ОБОСНОВАНИЕ","ВВЕДИТЕ СВИДЕТЕЛЬСТВА")</f>
        <v>ВВЕДИТЕ СВИДЕТЕЛЬСТВА</v>
      </c>
      <c r="I18" s="455"/>
      <c r="J18" s="456"/>
      <c r="K18" s="164"/>
      <c r="L18" s="199">
        <f t="shared" si="2"/>
        <v>10</v>
      </c>
    </row>
    <row r="19" spans="1:12" s="166" customFormat="1" ht="18.75" customHeight="1" x14ac:dyDescent="0.2">
      <c r="A19" s="496"/>
      <c r="B19" s="167"/>
      <c r="C19" s="461" t="s">
        <v>294</v>
      </c>
      <c r="D19" s="461"/>
      <c r="E19" s="461"/>
      <c r="F19" s="461"/>
      <c r="G19" s="501"/>
      <c r="H19" s="454" t="str">
        <f>IF(G18="Х","ВВЕДИТЕ ОБОСНОВАНИЕ","ВВЕДИТЕ СВИДЕТЕЛЬСТВА")</f>
        <v>ВВЕДИТЕ СВИДЕТЕЛЬСТВА</v>
      </c>
      <c r="I19" s="455"/>
      <c r="J19" s="456"/>
      <c r="K19" s="164"/>
      <c r="L19" s="199"/>
    </row>
    <row r="20" spans="1:12" s="166" customFormat="1" ht="18.75" customHeight="1" x14ac:dyDescent="0.2">
      <c r="A20" s="496"/>
      <c r="B20" s="168"/>
      <c r="C20" s="461" t="s">
        <v>296</v>
      </c>
      <c r="D20" s="461"/>
      <c r="E20" s="461"/>
      <c r="F20" s="461"/>
      <c r="G20" s="501"/>
      <c r="H20" s="454" t="str">
        <f>IF(G18="Х","ВВЕДИТЕ ОБОСНОВАНИЕ","ВВЕДИТЕ СВИДЕТЕЛЬСТВА")</f>
        <v>ВВЕДИТЕ СВИДЕТЕЛЬСТВА</v>
      </c>
      <c r="I20" s="455"/>
      <c r="J20" s="456"/>
      <c r="K20" s="164"/>
      <c r="L20" s="199"/>
    </row>
    <row r="21" spans="1:12" s="166" customFormat="1" ht="18.75" customHeight="1" x14ac:dyDescent="0.2">
      <c r="A21" s="496"/>
      <c r="B21" s="168"/>
      <c r="C21" s="461" t="s">
        <v>295</v>
      </c>
      <c r="D21" s="461"/>
      <c r="E21" s="461"/>
      <c r="F21" s="461"/>
      <c r="G21" s="501"/>
      <c r="H21" s="454" t="str">
        <f>IF(G18="Х","ВВЕДИТЕ ОБОСНОВАНИЕ","ВВЕДИТЕ СВИДЕТЕЛЬСТВА")</f>
        <v>ВВЕДИТЕ СВИДЕТЕЛЬСТВА</v>
      </c>
      <c r="I21" s="455"/>
      <c r="J21" s="456"/>
      <c r="K21" s="164"/>
      <c r="L21" s="199"/>
    </row>
    <row r="22" spans="1:12" ht="33" customHeight="1" x14ac:dyDescent="0.25">
      <c r="A22" s="496"/>
      <c r="B22" s="168"/>
      <c r="C22" s="461" t="s">
        <v>297</v>
      </c>
      <c r="D22" s="461"/>
      <c r="E22" s="461"/>
      <c r="F22" s="461"/>
      <c r="G22" s="501"/>
      <c r="H22" s="454" t="str">
        <f>IF(G18="Х","ВВЕДИТЕ ОБОСНОВАНИЕ","ВВЕДИТЕ СВИДЕТЕЛЬСТВА")</f>
        <v>ВВЕДИТЕ СВИДЕТЕЛЬСТВА</v>
      </c>
      <c r="I22" s="455"/>
      <c r="J22" s="456"/>
      <c r="K22" s="164"/>
      <c r="L22" s="199"/>
    </row>
    <row r="23" spans="1:12" ht="30" customHeight="1" x14ac:dyDescent="0.25">
      <c r="A23" s="496"/>
      <c r="B23" s="168"/>
      <c r="C23" s="461" t="s">
        <v>298</v>
      </c>
      <c r="D23" s="461"/>
      <c r="E23" s="461"/>
      <c r="F23" s="461"/>
      <c r="G23" s="501"/>
      <c r="H23" s="454" t="str">
        <f>IF(G18="Х","ВВЕДИТЕ ОБОСНОВАНИЕ","ВВЕДИТЕ СВИДЕТЕЛЬСТВА")</f>
        <v>ВВЕДИТЕ СВИДЕТЕЛЬСТВА</v>
      </c>
      <c r="I23" s="455"/>
      <c r="J23" s="456"/>
      <c r="K23" s="164"/>
      <c r="L23" s="199"/>
    </row>
    <row r="24" spans="1:12" ht="29.1" customHeight="1" x14ac:dyDescent="0.25">
      <c r="A24" s="496"/>
      <c r="B24" s="168"/>
      <c r="C24" s="461" t="s">
        <v>299</v>
      </c>
      <c r="D24" s="461"/>
      <c r="E24" s="461"/>
      <c r="F24" s="461"/>
      <c r="G24" s="501"/>
      <c r="H24" s="454" t="str">
        <f>IF(G18="Х","ВВЕДИТЕ ОБОСНОВАНИЕ","ВВЕДИТЕ СВИДЕТЕЛЬСТВА")</f>
        <v>ВВЕДИТЕ СВИДЕТЕЛЬСТВА</v>
      </c>
      <c r="I24" s="455"/>
      <c r="J24" s="456"/>
      <c r="K24" s="164"/>
      <c r="L24" s="199"/>
    </row>
    <row r="25" spans="1:12" ht="30.95" customHeight="1" x14ac:dyDescent="0.25">
      <c r="A25" s="497"/>
      <c r="B25" s="169"/>
      <c r="C25" s="461" t="s">
        <v>417</v>
      </c>
      <c r="D25" s="461"/>
      <c r="E25" s="461"/>
      <c r="F25" s="461"/>
      <c r="G25" s="502"/>
      <c r="H25" s="454" t="str">
        <f>IF(G18="Х","ВВЕДИТЕ ОБОСНОВАНИЕ","ВВЕДИТЕ СВИДЕТЕЛЬСТВА")</f>
        <v>ВВЕДИТЕ СВИДЕТЕЛЬСТВА</v>
      </c>
      <c r="I25" s="455"/>
      <c r="J25" s="456"/>
      <c r="K25" s="164"/>
      <c r="L25" s="199"/>
    </row>
    <row r="26" spans="1:12" s="166" customFormat="1" ht="72" customHeight="1" x14ac:dyDescent="0.2">
      <c r="A26" s="162">
        <v>9</v>
      </c>
      <c r="B26" s="162"/>
      <c r="C26" s="460" t="s">
        <v>339</v>
      </c>
      <c r="D26" s="460"/>
      <c r="E26" s="460"/>
      <c r="F26" s="460"/>
      <c r="G26" s="211">
        <v>10</v>
      </c>
      <c r="H26" s="454" t="str">
        <f t="shared" si="1"/>
        <v>ВВЕДИТЕ СВИДЕТЕЛЬСТВА</v>
      </c>
      <c r="I26" s="455"/>
      <c r="J26" s="456"/>
      <c r="K26" s="164"/>
      <c r="L26" s="199">
        <f t="shared" si="2"/>
        <v>10</v>
      </c>
    </row>
    <row r="27" spans="1:12" s="166" customFormat="1" ht="69" customHeight="1" x14ac:dyDescent="0.2">
      <c r="A27" s="162">
        <v>10</v>
      </c>
      <c r="B27" s="162"/>
      <c r="C27" s="454" t="s">
        <v>300</v>
      </c>
      <c r="D27" s="455"/>
      <c r="E27" s="455"/>
      <c r="F27" s="455"/>
      <c r="G27" s="211">
        <v>10</v>
      </c>
      <c r="H27" s="454" t="str">
        <f t="shared" si="1"/>
        <v>ВВЕДИТЕ СВИДЕТЕЛЬСТВА</v>
      </c>
      <c r="I27" s="455"/>
      <c r="J27" s="456"/>
      <c r="K27" s="164"/>
      <c r="L27" s="199">
        <f t="shared" si="2"/>
        <v>10</v>
      </c>
    </row>
    <row r="28" spans="1:12" s="166" customFormat="1" ht="41.1" customHeight="1" x14ac:dyDescent="0.2">
      <c r="A28" s="162">
        <v>11</v>
      </c>
      <c r="B28" s="162"/>
      <c r="C28" s="454" t="s">
        <v>302</v>
      </c>
      <c r="D28" s="455"/>
      <c r="E28" s="455"/>
      <c r="F28" s="455"/>
      <c r="G28" s="211">
        <v>10</v>
      </c>
      <c r="H28" s="454" t="str">
        <f t="shared" si="1"/>
        <v>ВВЕДИТЕ СВИДЕТЕЛЬСТВА</v>
      </c>
      <c r="I28" s="455"/>
      <c r="J28" s="456"/>
      <c r="K28" s="164"/>
      <c r="L28" s="199">
        <f t="shared" si="2"/>
        <v>10</v>
      </c>
    </row>
    <row r="29" spans="1:12" s="166" customFormat="1" ht="30.6" customHeight="1" x14ac:dyDescent="0.2">
      <c r="A29" s="162">
        <v>12</v>
      </c>
      <c r="B29" s="162"/>
      <c r="C29" s="454" t="s">
        <v>301</v>
      </c>
      <c r="D29" s="455"/>
      <c r="E29" s="455"/>
      <c r="F29" s="455"/>
      <c r="G29" s="211">
        <v>10</v>
      </c>
      <c r="H29" s="454" t="str">
        <f t="shared" si="1"/>
        <v>ВВЕДИТЕ СВИДЕТЕЛЬСТВА</v>
      </c>
      <c r="I29" s="455"/>
      <c r="J29" s="456"/>
      <c r="K29" s="164"/>
      <c r="L29" s="199">
        <f t="shared" si="2"/>
        <v>10</v>
      </c>
    </row>
    <row r="30" spans="1:12" s="161" customFormat="1" ht="12.75" x14ac:dyDescent="0.25">
      <c r="A30" s="452" t="s">
        <v>35</v>
      </c>
      <c r="B30" s="453"/>
      <c r="C30" s="480" t="s">
        <v>193</v>
      </c>
      <c r="D30" s="481"/>
      <c r="E30" s="481"/>
      <c r="F30" s="481"/>
      <c r="G30" s="200">
        <f>IF(COUNTIF(G31:G32,"")&gt;0,"ОШИБКА",(IF(COUNT(A31:A32)=COUNTIF(G31:G32,"НО"),"НО",MIN(G31:G32))))</f>
        <v>10</v>
      </c>
      <c r="H30" s="454"/>
      <c r="I30" s="455"/>
      <c r="J30" s="456"/>
      <c r="K30" s="159"/>
      <c r="L30" s="199"/>
    </row>
    <row r="31" spans="1:12" s="166" customFormat="1" ht="44.1" customHeight="1" x14ac:dyDescent="0.2">
      <c r="A31" s="162">
        <v>13</v>
      </c>
      <c r="B31" s="163"/>
      <c r="C31" s="461" t="s">
        <v>304</v>
      </c>
      <c r="D31" s="461"/>
      <c r="E31" s="461"/>
      <c r="F31" s="461"/>
      <c r="G31" s="211">
        <v>10</v>
      </c>
      <c r="H31" s="454" t="str">
        <f>IF(G31="Х","ВВЕДИТЕ ОБОСНОВАНИЕ","ВВЕДИТЕ СВИДЕТЕЛЬСТВА")</f>
        <v>ВВЕДИТЕ СВИДЕТЕЛЬСТВА</v>
      </c>
      <c r="I31" s="455"/>
      <c r="J31" s="456"/>
      <c r="K31" s="164"/>
      <c r="L31" s="199">
        <f>G31</f>
        <v>10</v>
      </c>
    </row>
    <row r="32" spans="1:12" s="166" customFormat="1" ht="44.1" customHeight="1" x14ac:dyDescent="0.2">
      <c r="A32" s="162">
        <v>14</v>
      </c>
      <c r="B32" s="163"/>
      <c r="C32" s="491" t="s">
        <v>303</v>
      </c>
      <c r="D32" s="491"/>
      <c r="E32" s="491"/>
      <c r="F32" s="491"/>
      <c r="G32" s="211">
        <v>10</v>
      </c>
      <c r="H32" s="454" t="str">
        <f t="shared" ref="H32" si="3">IF(G32="Х","ВВЕДИТЕ ОБОСНОВАНИЕ","ВВЕДИТЕ СВИДЕТЕЛЬСТВА")</f>
        <v>ВВЕДИТЕ СВИДЕТЕЛЬСТВА</v>
      </c>
      <c r="I32" s="455"/>
      <c r="J32" s="456"/>
      <c r="K32" s="164"/>
      <c r="L32" s="199">
        <f t="shared" si="2"/>
        <v>10</v>
      </c>
    </row>
    <row r="33" spans="1:12" s="161" customFormat="1" ht="12.75" x14ac:dyDescent="0.2">
      <c r="A33" s="452" t="s">
        <v>36</v>
      </c>
      <c r="B33" s="453"/>
      <c r="C33" s="480" t="s">
        <v>192</v>
      </c>
      <c r="D33" s="481"/>
      <c r="E33" s="481"/>
      <c r="F33" s="481"/>
      <c r="G33" s="200">
        <f>IF(COUNTIF(G34:G37,"")&gt;0,"ОШИБКА",(IF(COUNT(A34:A37)=COUNTIF(G38:G344,"НО"),"НО",MIN(G34:G37))))</f>
        <v>10</v>
      </c>
      <c r="H33" s="454"/>
      <c r="I33" s="455"/>
      <c r="J33" s="456"/>
      <c r="K33" s="164"/>
      <c r="L33" s="199"/>
    </row>
    <row r="34" spans="1:12" s="166" customFormat="1" ht="42.95" customHeight="1" x14ac:dyDescent="0.2">
      <c r="A34" s="162">
        <v>15</v>
      </c>
      <c r="B34" s="163"/>
      <c r="C34" s="461" t="s">
        <v>305</v>
      </c>
      <c r="D34" s="461"/>
      <c r="E34" s="461"/>
      <c r="F34" s="461"/>
      <c r="G34" s="211">
        <v>10</v>
      </c>
      <c r="H34" s="454" t="str">
        <f>IF(G34="Х","ВВЕДИТЕ ОБОСНОВАНИЕ","ВВЕДИТЕ СВИДЕТЕЛЬСТВА")</f>
        <v>ВВЕДИТЕ СВИДЕТЕЛЬСТВА</v>
      </c>
      <c r="I34" s="455"/>
      <c r="J34" s="456"/>
      <c r="K34" s="164"/>
      <c r="L34" s="199">
        <f>G34</f>
        <v>10</v>
      </c>
    </row>
    <row r="35" spans="1:12" s="161" customFormat="1" ht="45.95" customHeight="1" x14ac:dyDescent="0.2">
      <c r="A35" s="162">
        <v>16</v>
      </c>
      <c r="B35" s="163" t="s">
        <v>89</v>
      </c>
      <c r="C35" s="493" t="s">
        <v>307</v>
      </c>
      <c r="D35" s="494"/>
      <c r="E35" s="494"/>
      <c r="F35" s="494"/>
      <c r="G35" s="211">
        <v>10</v>
      </c>
      <c r="H35" s="454" t="str">
        <f t="shared" si="1"/>
        <v>ВВЕДИТЕ СВИДЕТЕЛЬСТВА</v>
      </c>
      <c r="I35" s="455"/>
      <c r="J35" s="456"/>
      <c r="K35" s="164"/>
      <c r="L35" s="199">
        <f t="shared" si="2"/>
        <v>10</v>
      </c>
    </row>
    <row r="36" spans="1:12" s="161" customFormat="1" ht="42.95" customHeight="1" x14ac:dyDescent="0.2">
      <c r="A36" s="162">
        <v>17</v>
      </c>
      <c r="B36" s="163"/>
      <c r="C36" s="454" t="s">
        <v>306</v>
      </c>
      <c r="D36" s="455"/>
      <c r="E36" s="455"/>
      <c r="F36" s="455"/>
      <c r="G36" s="211">
        <v>10</v>
      </c>
      <c r="H36" s="454" t="str">
        <f t="shared" si="1"/>
        <v>ВВЕДИТЕ СВИДЕТЕЛЬСТВА</v>
      </c>
      <c r="I36" s="455"/>
      <c r="J36" s="456"/>
      <c r="K36" s="164"/>
      <c r="L36" s="199">
        <f t="shared" si="2"/>
        <v>10</v>
      </c>
    </row>
    <row r="37" spans="1:12" s="161" customFormat="1" ht="57.95" customHeight="1" x14ac:dyDescent="0.2">
      <c r="A37" s="162">
        <v>18</v>
      </c>
      <c r="B37" s="163"/>
      <c r="C37" s="491" t="s">
        <v>308</v>
      </c>
      <c r="D37" s="491"/>
      <c r="E37" s="491"/>
      <c r="F37" s="491"/>
      <c r="G37" s="211">
        <v>10</v>
      </c>
      <c r="H37" s="454" t="str">
        <f t="shared" si="1"/>
        <v>ВВЕДИТЕ СВИДЕТЕЛЬСТВА</v>
      </c>
      <c r="I37" s="455"/>
      <c r="J37" s="456"/>
      <c r="K37" s="164"/>
      <c r="L37" s="199">
        <f t="shared" si="2"/>
        <v>10</v>
      </c>
    </row>
    <row r="38" spans="1:12" x14ac:dyDescent="0.25">
      <c r="L38" s="199"/>
    </row>
    <row r="39" spans="1:12" x14ac:dyDescent="0.25">
      <c r="G39" s="212">
        <v>4</v>
      </c>
      <c r="H39" s="213">
        <v>0</v>
      </c>
    </row>
    <row r="40" spans="1:12" x14ac:dyDescent="0.25">
      <c r="B40" s="492" t="s">
        <v>285</v>
      </c>
      <c r="C40" s="492"/>
      <c r="D40" s="492"/>
      <c r="E40" s="492"/>
      <c r="F40" s="492"/>
      <c r="G40" s="212">
        <f>COUNTIF(L9:L37,4)</f>
        <v>0</v>
      </c>
      <c r="H40" s="213">
        <f>COUNTIF(L9:L37,0)</f>
        <v>0</v>
      </c>
    </row>
    <row r="41" spans="1:12" x14ac:dyDescent="0.25">
      <c r="A41" s="148"/>
      <c r="B41" s="492" t="s">
        <v>197</v>
      </c>
      <c r="C41" s="492"/>
      <c r="D41" s="492"/>
      <c r="E41" s="492"/>
      <c r="F41" s="492"/>
      <c r="G41" s="212">
        <f>COUNTIFS(L9:L37,4,B9:B37,"*")</f>
        <v>0</v>
      </c>
      <c r="H41" s="213">
        <f>COUNTIFS(L9:L37,0,B9:B37,"*")</f>
        <v>0</v>
      </c>
    </row>
  </sheetData>
  <mergeCells count="76">
    <mergeCell ref="H23:J23"/>
    <mergeCell ref="C30:F30"/>
    <mergeCell ref="C33:F33"/>
    <mergeCell ref="C26:F26"/>
    <mergeCell ref="C31:F31"/>
    <mergeCell ref="H31:J31"/>
    <mergeCell ref="H37:J37"/>
    <mergeCell ref="C27:F27"/>
    <mergeCell ref="H33:J33"/>
    <mergeCell ref="H34:J34"/>
    <mergeCell ref="H30:J30"/>
    <mergeCell ref="H35:J35"/>
    <mergeCell ref="H29:J29"/>
    <mergeCell ref="C28:F28"/>
    <mergeCell ref="H28:J28"/>
    <mergeCell ref="H15:J15"/>
    <mergeCell ref="H12:J12"/>
    <mergeCell ref="C14:F14"/>
    <mergeCell ref="C13:F13"/>
    <mergeCell ref="C15:F15"/>
    <mergeCell ref="H14:J14"/>
    <mergeCell ref="H13:J13"/>
    <mergeCell ref="H22:J22"/>
    <mergeCell ref="H25:J25"/>
    <mergeCell ref="C32:F32"/>
    <mergeCell ref="B41:F41"/>
    <mergeCell ref="A30:B30"/>
    <mergeCell ref="C35:F35"/>
    <mergeCell ref="A33:B33"/>
    <mergeCell ref="A18:A25"/>
    <mergeCell ref="B40:F40"/>
    <mergeCell ref="C18:F18"/>
    <mergeCell ref="G18:G25"/>
    <mergeCell ref="H36:J36"/>
    <mergeCell ref="C36:F36"/>
    <mergeCell ref="H26:J26"/>
    <mergeCell ref="H19:J19"/>
    <mergeCell ref="C37:F37"/>
    <mergeCell ref="C20:F20"/>
    <mergeCell ref="C21:F21"/>
    <mergeCell ref="C22:F22"/>
    <mergeCell ref="C25:F25"/>
    <mergeCell ref="C34:F34"/>
    <mergeCell ref="C23:F23"/>
    <mergeCell ref="C29:F29"/>
    <mergeCell ref="A2:C3"/>
    <mergeCell ref="D2:D3"/>
    <mergeCell ref="E2:J3"/>
    <mergeCell ref="F5:G5"/>
    <mergeCell ref="C11:F11"/>
    <mergeCell ref="H11:J11"/>
    <mergeCell ref="H9:J9"/>
    <mergeCell ref="H10:J10"/>
    <mergeCell ref="A5:E5"/>
    <mergeCell ref="C9:F9"/>
    <mergeCell ref="C10:F10"/>
    <mergeCell ref="H7:J7"/>
    <mergeCell ref="H8:J8"/>
    <mergeCell ref="C8:F8"/>
    <mergeCell ref="C7:F7"/>
    <mergeCell ref="A13:B13"/>
    <mergeCell ref="H32:J32"/>
    <mergeCell ref="A1:J1"/>
    <mergeCell ref="H27:J27"/>
    <mergeCell ref="C16:F16"/>
    <mergeCell ref="C17:F17"/>
    <mergeCell ref="H16:J16"/>
    <mergeCell ref="H17:J17"/>
    <mergeCell ref="H20:J20"/>
    <mergeCell ref="H21:J21"/>
    <mergeCell ref="C24:F24"/>
    <mergeCell ref="H24:J24"/>
    <mergeCell ref="C19:F19"/>
    <mergeCell ref="A9:B9"/>
    <mergeCell ref="C12:F12"/>
    <mergeCell ref="H18:J18"/>
  </mergeCells>
  <conditionalFormatting sqref="B10:B11 B14:B29 B31:B32 B34:B37">
    <cfRule type="containsText" dxfId="185" priority="94" operator="containsText" text="*">
      <formula>NOT(ISERROR(SEARCH("*",B10)))</formula>
    </cfRule>
  </conditionalFormatting>
  <conditionalFormatting sqref="H10:J37">
    <cfRule type="containsText" dxfId="184" priority="36" operator="containsText" text="ВВЕДИТЕ СВИДЕТЕЛЬСТВА">
      <formula>NOT(ISERROR(SEARCH("ВВЕДИТЕ СВИДЕТЕЛЬСТВА",H10)))</formula>
    </cfRule>
    <cfRule type="containsText" dxfId="183" priority="37" operator="containsText" text="ВВЕДИТЕ ОБОСНОВАНИЕ">
      <formula>NOT(ISERROR(SEARCH("ВВЕДИТЕ ОБОСНОВАНИЕ",H10)))</formula>
    </cfRule>
  </conditionalFormatting>
  <conditionalFormatting sqref="G9">
    <cfRule type="containsText" dxfId="182" priority="31" operator="containsText" text="ОШИБКА">
      <formula>NOT(ISERROR(SEARCH("ОШИБКА",G9)))</formula>
    </cfRule>
    <cfRule type="containsText" dxfId="181" priority="32" operator="containsText" text="НО">
      <formula>NOT(ISERROR(SEARCH("НО",G9)))</formula>
    </cfRule>
    <cfRule type="cellIs" dxfId="180" priority="33" operator="greaterThan">
      <formula>7</formula>
    </cfRule>
    <cfRule type="cellIs" dxfId="179" priority="34" operator="equal">
      <formula>6</formula>
    </cfRule>
    <cfRule type="cellIs" dxfId="178" priority="35" operator="lessThan">
      <formula>5</formula>
    </cfRule>
  </conditionalFormatting>
  <conditionalFormatting sqref="G13">
    <cfRule type="containsText" dxfId="177" priority="11" operator="containsText" text="ОШИБКА">
      <formula>NOT(ISERROR(SEARCH("ОШИБКА",G13)))</formula>
    </cfRule>
    <cfRule type="containsText" dxfId="176" priority="12" operator="containsText" text="НО">
      <formula>NOT(ISERROR(SEARCH("НО",G13)))</formula>
    </cfRule>
    <cfRule type="cellIs" dxfId="175" priority="13" operator="greaterThan">
      <formula>7</formula>
    </cfRule>
    <cfRule type="cellIs" dxfId="174" priority="14" operator="equal">
      <formula>6</formula>
    </cfRule>
    <cfRule type="cellIs" dxfId="173" priority="15" operator="lessThan">
      <formula>5</formula>
    </cfRule>
  </conditionalFormatting>
  <conditionalFormatting sqref="G30">
    <cfRule type="containsText" dxfId="172" priority="6" operator="containsText" text="ОШИБКА">
      <formula>NOT(ISERROR(SEARCH("ОШИБКА",G30)))</formula>
    </cfRule>
    <cfRule type="containsText" dxfId="171" priority="7" operator="containsText" text="НО">
      <formula>NOT(ISERROR(SEARCH("НО",G30)))</formula>
    </cfRule>
    <cfRule type="cellIs" dxfId="170" priority="8" operator="greaterThan">
      <formula>7</formula>
    </cfRule>
    <cfRule type="cellIs" dxfId="169" priority="9" operator="equal">
      <formula>6</formula>
    </cfRule>
    <cfRule type="cellIs" dxfId="168" priority="10" operator="lessThan">
      <formula>5</formula>
    </cfRule>
  </conditionalFormatting>
  <conditionalFormatting sqref="G33">
    <cfRule type="containsText" dxfId="167" priority="1" operator="containsText" text="ОШИБКА">
      <formula>NOT(ISERROR(SEARCH("ОШИБКА",G33)))</formula>
    </cfRule>
    <cfRule type="containsText" dxfId="166" priority="2" operator="containsText" text="НО">
      <formula>NOT(ISERROR(SEARCH("НО",G33)))</formula>
    </cfRule>
    <cfRule type="cellIs" dxfId="165" priority="3" operator="greaterThan">
      <formula>7</formula>
    </cfRule>
    <cfRule type="cellIs" dxfId="164" priority="4" operator="equal">
      <formula>6</formula>
    </cfRule>
    <cfRule type="cellIs" dxfId="163" priority="5" operator="lessThan">
      <formula>5</formula>
    </cfRule>
  </conditionalFormatting>
  <pageMargins left="0.59055118110236227" right="0.39370078740157483" top="0.39370078740157483" bottom="0.39370078740157483" header="0.31496062992125984" footer="0.31496062992125984"/>
  <pageSetup paperSize="9" scale="80" orientation="portrait" r:id="rId1"/>
  <headerFooter>
    <oddFooter>&amp;L&amp;"Times New Roman,обычный"&amp;8Редакция 4 действует с 03.08.2020</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Списки!$C$6:$C$11</xm:f>
          </x14:formula1>
          <xm:sqref>G10:G12 G14:G18 G26:G29 G31:G32 G34:G35 G36:G37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theme="3" tint="0.59999389629810485"/>
  </sheetPr>
  <dimension ref="A1:L24"/>
  <sheetViews>
    <sheetView view="pageBreakPreview" zoomScale="120" zoomScaleNormal="100" zoomScaleSheetLayoutView="120" workbookViewId="0">
      <pane ySplit="8" topLeftCell="A9" activePane="bottomLeft" state="frozen"/>
      <selection activeCell="M21" sqref="M21"/>
      <selection pane="bottomLeft" activeCell="C19" sqref="C19:F19"/>
    </sheetView>
  </sheetViews>
  <sheetFormatPr defaultColWidth="9.140625" defaultRowHeight="15" x14ac:dyDescent="0.25"/>
  <cols>
    <col min="1" max="1" width="3.28515625" style="148" customWidth="1"/>
    <col min="2" max="2" width="2" style="148" customWidth="1"/>
    <col min="3" max="3" width="5.85546875" style="148" customWidth="1"/>
    <col min="4" max="4" width="6.85546875" style="148" customWidth="1"/>
    <col min="5" max="5" width="9.28515625" style="148" customWidth="1"/>
    <col min="6" max="6" width="28.5703125" style="148" customWidth="1"/>
    <col min="7" max="7" width="8.7109375" style="148" customWidth="1"/>
    <col min="8" max="8" width="32.7109375" style="148" customWidth="1"/>
    <col min="9" max="9" width="14.140625" style="148" customWidth="1"/>
    <col min="10" max="10" width="4.140625" style="148" customWidth="1"/>
    <col min="11" max="11" width="2.7109375" style="148" customWidth="1"/>
    <col min="12" max="12" width="3.7109375" style="149" customWidth="1"/>
    <col min="13" max="16384" width="9.140625" style="148"/>
  </cols>
  <sheetData>
    <row r="1" spans="1:12" s="146" customFormat="1" ht="23.25" customHeight="1" x14ac:dyDescent="0.25">
      <c r="A1" s="457" t="str">
        <f>Титульник!A2</f>
        <v>Аудит процесса</v>
      </c>
      <c r="B1" s="458"/>
      <c r="C1" s="458"/>
      <c r="D1" s="458"/>
      <c r="E1" s="458"/>
      <c r="F1" s="458"/>
      <c r="G1" s="458"/>
      <c r="H1" s="458"/>
      <c r="I1" s="458"/>
      <c r="J1" s="459"/>
    </row>
    <row r="2" spans="1:12" s="146" customFormat="1" ht="20.25" customHeight="1" x14ac:dyDescent="0.35">
      <c r="A2" s="464" t="s">
        <v>39</v>
      </c>
      <c r="B2" s="465"/>
      <c r="C2" s="465"/>
      <c r="D2" s="468" t="s">
        <v>41</v>
      </c>
      <c r="E2" s="517" t="s">
        <v>98</v>
      </c>
      <c r="F2" s="517"/>
      <c r="G2" s="517"/>
      <c r="H2" s="517"/>
      <c r="I2" s="517"/>
      <c r="J2" s="518"/>
    </row>
    <row r="3" spans="1:12" s="146" customFormat="1" ht="15" customHeight="1" x14ac:dyDescent="0.25">
      <c r="A3" s="466"/>
      <c r="B3" s="467"/>
      <c r="C3" s="467"/>
      <c r="D3" s="469"/>
      <c r="E3" s="503" t="s">
        <v>97</v>
      </c>
      <c r="F3" s="503"/>
      <c r="G3" s="503"/>
      <c r="H3" s="503"/>
      <c r="I3" s="503"/>
      <c r="J3" s="504"/>
    </row>
    <row r="4" spans="1:12" ht="7.5" customHeight="1" x14ac:dyDescent="0.25">
      <c r="A4" s="147"/>
      <c r="B4" s="147"/>
      <c r="C4" s="147"/>
      <c r="D4" s="147"/>
      <c r="E4" s="147"/>
      <c r="F4" s="147"/>
      <c r="G4" s="147"/>
      <c r="H4" s="147"/>
      <c r="I4" s="147"/>
      <c r="J4" s="147"/>
    </row>
    <row r="5" spans="1:12" s="152" customFormat="1" ht="11.25" customHeight="1" x14ac:dyDescent="0.25">
      <c r="A5" s="505" t="s">
        <v>40</v>
      </c>
      <c r="B5" s="505"/>
      <c r="C5" s="505"/>
      <c r="D5" s="505"/>
      <c r="E5" s="505"/>
      <c r="F5" s="476">
        <f>Титульник!E6</f>
        <v>0</v>
      </c>
      <c r="G5" s="476"/>
      <c r="H5" s="150" t="str">
        <f>Титульник!C27</f>
        <v>Дата аудита:</v>
      </c>
      <c r="I5" s="176">
        <f>Титульник!J27</f>
        <v>0</v>
      </c>
      <c r="J5" s="151"/>
      <c r="K5" s="146"/>
      <c r="L5" s="146"/>
    </row>
    <row r="6" spans="1:12" ht="7.5" customHeight="1" x14ac:dyDescent="0.25"/>
    <row r="7" spans="1:12" ht="41.1" customHeight="1" x14ac:dyDescent="0.25">
      <c r="A7" s="209" t="s">
        <v>30</v>
      </c>
      <c r="B7" s="210" t="s">
        <v>88</v>
      </c>
      <c r="C7" s="514" t="s">
        <v>312</v>
      </c>
      <c r="D7" s="515"/>
      <c r="E7" s="515"/>
      <c r="F7" s="516"/>
      <c r="G7" s="218" t="s">
        <v>29</v>
      </c>
      <c r="H7" s="506" t="s">
        <v>28</v>
      </c>
      <c r="I7" s="507"/>
      <c r="J7" s="508"/>
      <c r="K7" s="172"/>
    </row>
    <row r="8" spans="1:12" s="158" customFormat="1" ht="7.5" customHeight="1" x14ac:dyDescent="0.15">
      <c r="A8" s="111">
        <v>1</v>
      </c>
      <c r="B8" s="112">
        <v>2</v>
      </c>
      <c r="C8" s="510">
        <v>3</v>
      </c>
      <c r="D8" s="511"/>
      <c r="E8" s="511"/>
      <c r="F8" s="511"/>
      <c r="G8" s="111">
        <v>4</v>
      </c>
      <c r="H8" s="510">
        <v>5</v>
      </c>
      <c r="I8" s="511"/>
      <c r="J8" s="512"/>
      <c r="K8" s="173"/>
      <c r="L8" s="157"/>
    </row>
    <row r="9" spans="1:12" s="161" customFormat="1" ht="12.75" x14ac:dyDescent="0.25">
      <c r="A9" s="462" t="s">
        <v>37</v>
      </c>
      <c r="B9" s="463"/>
      <c r="C9" s="480" t="s">
        <v>158</v>
      </c>
      <c r="D9" s="481"/>
      <c r="E9" s="481"/>
      <c r="F9" s="481"/>
      <c r="G9" s="206">
        <f>IF(COUNTIF(G10:G13,"")&gt;0,"ОШИБКА",(IF(COUNT(A10:A13)=COUNTIF(G10:G13,"НО"),"НО",MIN(G10:G13))))</f>
        <v>10</v>
      </c>
      <c r="H9" s="477"/>
      <c r="I9" s="478"/>
      <c r="J9" s="478"/>
      <c r="K9" s="159"/>
      <c r="L9" s="160"/>
    </row>
    <row r="10" spans="1:12" s="166" customFormat="1" ht="130.5" customHeight="1" x14ac:dyDescent="0.2">
      <c r="A10" s="162">
        <v>1</v>
      </c>
      <c r="B10" s="162" t="s">
        <v>89</v>
      </c>
      <c r="C10" s="461" t="s">
        <v>327</v>
      </c>
      <c r="D10" s="461"/>
      <c r="E10" s="461"/>
      <c r="F10" s="461"/>
      <c r="G10" s="211">
        <v>10</v>
      </c>
      <c r="H10" s="454" t="str">
        <f>IF(G10="Х","ВВЕДИТЕ ОБОСНОВАНИЕ","ВВЕДИТЕ СВИДЕТЕЛЬСТВА")</f>
        <v>ВВЕДИТЕ СВИДЕТЕЛЬСТВА</v>
      </c>
      <c r="I10" s="455"/>
      <c r="J10" s="456"/>
      <c r="K10" s="164"/>
      <c r="L10" s="165">
        <f>G10</f>
        <v>10</v>
      </c>
    </row>
    <row r="11" spans="1:12" s="166" customFormat="1" ht="44.1" customHeight="1" x14ac:dyDescent="0.2">
      <c r="A11" s="162">
        <v>2</v>
      </c>
      <c r="B11" s="162"/>
      <c r="C11" s="454" t="s">
        <v>309</v>
      </c>
      <c r="D11" s="455"/>
      <c r="E11" s="455"/>
      <c r="F11" s="455"/>
      <c r="G11" s="211">
        <v>10</v>
      </c>
      <c r="H11" s="454" t="str">
        <f>IF(G11="Х","ВВЕДИТЕ ОБОСНОВАНИЕ","ВВЕДИТЕ СВИДЕТЕЛЬСТВА")</f>
        <v>ВВЕДИТЕ СВИДЕТЕЛЬСТВА</v>
      </c>
      <c r="I11" s="455"/>
      <c r="J11" s="456"/>
      <c r="L11" s="199">
        <f t="shared" ref="L11:L19" si="0">G11</f>
        <v>10</v>
      </c>
    </row>
    <row r="12" spans="1:12" s="166" customFormat="1" ht="43.5" customHeight="1" x14ac:dyDescent="0.2">
      <c r="A12" s="163">
        <v>3</v>
      </c>
      <c r="B12" s="163" t="s">
        <v>89</v>
      </c>
      <c r="C12" s="454" t="s">
        <v>310</v>
      </c>
      <c r="D12" s="455"/>
      <c r="E12" s="455"/>
      <c r="F12" s="455"/>
      <c r="G12" s="211">
        <v>10</v>
      </c>
      <c r="H12" s="454" t="str">
        <f>IF(G12="Х","ВВЕДИТЕ ОБОСНОВАНИЕ","ВВЕДИТЕ СВИДЕТЕЛЬСТВА")</f>
        <v>ВВЕДИТЕ СВИДЕТЕЛЬСТВА</v>
      </c>
      <c r="I12" s="455"/>
      <c r="J12" s="456"/>
      <c r="L12" s="199">
        <f t="shared" si="0"/>
        <v>10</v>
      </c>
    </row>
    <row r="13" spans="1:12" s="166" customFormat="1" ht="155.25" customHeight="1" x14ac:dyDescent="0.2">
      <c r="A13" s="163">
        <v>4</v>
      </c>
      <c r="B13" s="163"/>
      <c r="C13" s="454" t="s">
        <v>328</v>
      </c>
      <c r="D13" s="455"/>
      <c r="E13" s="455"/>
      <c r="F13" s="455"/>
      <c r="G13" s="211">
        <v>10</v>
      </c>
      <c r="H13" s="454" t="str">
        <f>IF(G13="Х","ВВЕДИТЕ ОБОСНОВАНИЕ","ВВЕДИТЕ СВИДЕТЕЛЬСТВА")</f>
        <v>ВВЕДИТЕ СВИДЕТЕЛЬСТВА</v>
      </c>
      <c r="I13" s="455"/>
      <c r="J13" s="456"/>
      <c r="L13" s="199">
        <f t="shared" si="0"/>
        <v>10</v>
      </c>
    </row>
    <row r="14" spans="1:12" s="161" customFormat="1" ht="12.75" x14ac:dyDescent="0.25">
      <c r="A14" s="462" t="s">
        <v>42</v>
      </c>
      <c r="B14" s="463"/>
      <c r="C14" s="513" t="s">
        <v>167</v>
      </c>
      <c r="D14" s="513"/>
      <c r="E14" s="513"/>
      <c r="F14" s="513"/>
      <c r="G14" s="206">
        <f>IF(COUNTIF(G15:G17,"")&gt;0,"ОШИБКА",(IF(COUNT(A15:A17)=COUNTIF(G15:G17,"НО"),"НО",MIN(G15:G17))))</f>
        <v>10</v>
      </c>
      <c r="H14" s="454"/>
      <c r="I14" s="455"/>
      <c r="J14" s="456"/>
      <c r="K14" s="159"/>
      <c r="L14" s="199"/>
    </row>
    <row r="15" spans="1:12" s="166" customFormat="1" ht="120" customHeight="1" x14ac:dyDescent="0.2">
      <c r="A15" s="174">
        <v>5</v>
      </c>
      <c r="B15" s="174" t="s">
        <v>89</v>
      </c>
      <c r="C15" s="509" t="s">
        <v>329</v>
      </c>
      <c r="D15" s="509"/>
      <c r="E15" s="509"/>
      <c r="F15" s="509"/>
      <c r="G15" s="211">
        <v>10</v>
      </c>
      <c r="H15" s="454" t="str">
        <f>IF(G15="Х","ВВЕДИТЕ ОБОСНОВАНИЕ","ВВЕДИТЕ СВИДЕТЕЛЬСТВА")</f>
        <v>ВВЕДИТЕ СВИДЕТЕЛЬСТВА</v>
      </c>
      <c r="I15" s="455"/>
      <c r="J15" s="456"/>
      <c r="K15" s="164"/>
      <c r="L15" s="199">
        <f t="shared" si="0"/>
        <v>10</v>
      </c>
    </row>
    <row r="16" spans="1:12" s="166" customFormat="1" ht="68.25" customHeight="1" x14ac:dyDescent="0.2">
      <c r="A16" s="174">
        <v>6</v>
      </c>
      <c r="B16" s="174" t="s">
        <v>89</v>
      </c>
      <c r="C16" s="509" t="s">
        <v>330</v>
      </c>
      <c r="D16" s="509"/>
      <c r="E16" s="509"/>
      <c r="F16" s="509"/>
      <c r="G16" s="211">
        <v>10</v>
      </c>
      <c r="H16" s="454" t="str">
        <f>IF(G16="Х","ВВЕДИТЕ ОБОСНОВАНИЕ","ВВЕДИТЕ СВИДЕТЕЛЬСТВА")</f>
        <v>ВВЕДИТЕ СВИДЕТЕЛЬСТВА</v>
      </c>
      <c r="I16" s="455"/>
      <c r="J16" s="456"/>
      <c r="K16" s="164"/>
      <c r="L16" s="199">
        <f t="shared" si="0"/>
        <v>10</v>
      </c>
    </row>
    <row r="17" spans="1:12" s="166" customFormat="1" ht="29.1" customHeight="1" x14ac:dyDescent="0.2">
      <c r="A17" s="174">
        <v>7</v>
      </c>
      <c r="B17" s="174"/>
      <c r="C17" s="509" t="s">
        <v>331</v>
      </c>
      <c r="D17" s="509"/>
      <c r="E17" s="509"/>
      <c r="F17" s="509"/>
      <c r="G17" s="211">
        <v>10</v>
      </c>
      <c r="H17" s="454" t="str">
        <f>IF(G17="Х","ВВЕДИТЕ ОБОСНОВАНИЕ","ВВЕДИТЕ СВИДЕТЕЛЬСТВА")</f>
        <v>ВВЕДИТЕ СВИДЕТЕЛЬСТВА</v>
      </c>
      <c r="I17" s="455"/>
      <c r="J17" s="456"/>
      <c r="K17" s="164"/>
      <c r="L17" s="199">
        <f t="shared" si="0"/>
        <v>10</v>
      </c>
    </row>
    <row r="18" spans="1:12" s="161" customFormat="1" ht="12.75" x14ac:dyDescent="0.25">
      <c r="A18" s="462" t="s">
        <v>90</v>
      </c>
      <c r="B18" s="463"/>
      <c r="C18" s="519" t="s">
        <v>91</v>
      </c>
      <c r="D18" s="519"/>
      <c r="E18" s="519"/>
      <c r="F18" s="519"/>
      <c r="G18" s="206">
        <f>IF(COUNTIF(G19:G19,"")&gt;0,"ОШИБКА",(IF(COUNT(A19:A19)=COUNTIF(G19:G19,"НО"),"НО",MIN(G19:G19))))</f>
        <v>10</v>
      </c>
      <c r="H18" s="454"/>
      <c r="I18" s="455"/>
      <c r="J18" s="456"/>
      <c r="K18" s="159"/>
      <c r="L18" s="199"/>
    </row>
    <row r="19" spans="1:12" s="166" customFormat="1" ht="84.6" customHeight="1" x14ac:dyDescent="0.2">
      <c r="A19" s="174">
        <v>9</v>
      </c>
      <c r="B19" s="174" t="s">
        <v>89</v>
      </c>
      <c r="C19" s="509" t="s">
        <v>419</v>
      </c>
      <c r="D19" s="509"/>
      <c r="E19" s="509"/>
      <c r="F19" s="509"/>
      <c r="G19" s="211">
        <v>10</v>
      </c>
      <c r="H19" s="454" t="str">
        <f>IF(G19="Х","ВВЕДИТЕ ОБОСНОВАНИЕ","ВВЕДИТЕ СВИДЕТЕЛЬСТВА")</f>
        <v>ВВЕДИТЕ СВИДЕТЕЛЬСТВА</v>
      </c>
      <c r="I19" s="455"/>
      <c r="J19" s="456"/>
      <c r="K19" s="164"/>
      <c r="L19" s="199">
        <f t="shared" si="0"/>
        <v>10</v>
      </c>
    </row>
    <row r="21" spans="1:12" x14ac:dyDescent="0.25">
      <c r="A21" s="170"/>
      <c r="B21" s="170"/>
      <c r="G21" s="212">
        <v>4</v>
      </c>
      <c r="H21" s="213">
        <v>0</v>
      </c>
    </row>
    <row r="22" spans="1:12" x14ac:dyDescent="0.25">
      <c r="A22" s="170"/>
      <c r="B22" s="492" t="s">
        <v>285</v>
      </c>
      <c r="C22" s="492"/>
      <c r="D22" s="492"/>
      <c r="E22" s="492"/>
      <c r="F22" s="492"/>
      <c r="G22" s="212">
        <f>COUNTIF(L10:L19,4)</f>
        <v>0</v>
      </c>
      <c r="H22" s="213">
        <f>COUNTIF(L10:L19,0)</f>
        <v>0</v>
      </c>
    </row>
    <row r="23" spans="1:12" x14ac:dyDescent="0.25">
      <c r="B23" s="492" t="s">
        <v>197</v>
      </c>
      <c r="C23" s="492"/>
      <c r="D23" s="492"/>
      <c r="E23" s="492"/>
      <c r="F23" s="492"/>
      <c r="G23" s="212">
        <f>COUNTIFS(L10:L19,4,L10:L19,"*")</f>
        <v>0</v>
      </c>
      <c r="H23" s="213">
        <f>COUNTIFS(L10:L19,0,L10:L19,"*")</f>
        <v>0</v>
      </c>
    </row>
    <row r="24" spans="1:12" x14ac:dyDescent="0.25">
      <c r="B24" s="170"/>
    </row>
  </sheetData>
  <mergeCells count="38">
    <mergeCell ref="C11:F11"/>
    <mergeCell ref="H11:J11"/>
    <mergeCell ref="A18:B18"/>
    <mergeCell ref="C15:F15"/>
    <mergeCell ref="H13:J13"/>
    <mergeCell ref="C18:F18"/>
    <mergeCell ref="A1:J1"/>
    <mergeCell ref="F5:G5"/>
    <mergeCell ref="C16:F16"/>
    <mergeCell ref="H16:J16"/>
    <mergeCell ref="H9:J9"/>
    <mergeCell ref="H10:J10"/>
    <mergeCell ref="A9:B9"/>
    <mergeCell ref="A14:B14"/>
    <mergeCell ref="C9:F9"/>
    <mergeCell ref="C10:F10"/>
    <mergeCell ref="C14:F14"/>
    <mergeCell ref="C8:F8"/>
    <mergeCell ref="D2:D3"/>
    <mergeCell ref="C7:F7"/>
    <mergeCell ref="A2:C3"/>
    <mergeCell ref="E2:J2"/>
    <mergeCell ref="E3:J3"/>
    <mergeCell ref="A5:E5"/>
    <mergeCell ref="H7:J7"/>
    <mergeCell ref="B22:F22"/>
    <mergeCell ref="B23:F23"/>
    <mergeCell ref="C19:F19"/>
    <mergeCell ref="C12:F12"/>
    <mergeCell ref="H12:J12"/>
    <mergeCell ref="C17:F17"/>
    <mergeCell ref="H17:J17"/>
    <mergeCell ref="H18:J18"/>
    <mergeCell ref="H19:J19"/>
    <mergeCell ref="H14:J14"/>
    <mergeCell ref="H15:J15"/>
    <mergeCell ref="C13:F13"/>
    <mergeCell ref="H8:J8"/>
  </mergeCells>
  <conditionalFormatting sqref="B10:B13 B19 B15:B17">
    <cfRule type="containsText" dxfId="162" priority="56" stopIfTrue="1" operator="containsText" text="*">
      <formula>NOT(ISERROR(SEARCH("*",B10)))</formula>
    </cfRule>
  </conditionalFormatting>
  <conditionalFormatting sqref="H10:J19">
    <cfRule type="containsText" dxfId="161" priority="16" operator="containsText" text="ВВЕДИТЕ СВИДЕТЕЛЬСТВА">
      <formula>NOT(ISERROR(SEARCH("ВВЕДИТЕ СВИДЕТЕЛЬСТВА",H10)))</formula>
    </cfRule>
    <cfRule type="containsText" dxfId="160" priority="17" operator="containsText" text="ВВЕДИТЕ ОБОСНОВАНИЕ">
      <formula>NOT(ISERROR(SEARCH("ВВЕДИТЕ ОБОСНОВАНИЕ",H10)))</formula>
    </cfRule>
  </conditionalFormatting>
  <conditionalFormatting sqref="G9">
    <cfRule type="containsText" dxfId="159" priority="11" operator="containsText" text="ОШИБКА">
      <formula>NOT(ISERROR(SEARCH("ОШИБКА",G9)))</formula>
    </cfRule>
    <cfRule type="containsText" dxfId="158" priority="12" operator="containsText" text="НО">
      <formula>NOT(ISERROR(SEARCH("НО",G9)))</formula>
    </cfRule>
    <cfRule type="cellIs" dxfId="157" priority="13" operator="greaterThan">
      <formula>7</formula>
    </cfRule>
    <cfRule type="cellIs" dxfId="156" priority="14" operator="equal">
      <formula>6</formula>
    </cfRule>
    <cfRule type="cellIs" dxfId="155" priority="15" operator="lessThan">
      <formula>5</formula>
    </cfRule>
  </conditionalFormatting>
  <conditionalFormatting sqref="G14">
    <cfRule type="containsText" dxfId="154" priority="6" operator="containsText" text="ОШИБКА">
      <formula>NOT(ISERROR(SEARCH("ОШИБКА",G14)))</formula>
    </cfRule>
    <cfRule type="containsText" dxfId="153" priority="7" operator="containsText" text="НО">
      <formula>NOT(ISERROR(SEARCH("НО",G14)))</formula>
    </cfRule>
    <cfRule type="cellIs" dxfId="152" priority="8" operator="greaterThan">
      <formula>7</formula>
    </cfRule>
    <cfRule type="cellIs" dxfId="151" priority="9" operator="equal">
      <formula>6</formula>
    </cfRule>
    <cfRule type="cellIs" dxfId="150" priority="10" operator="lessThan">
      <formula>5</formula>
    </cfRule>
  </conditionalFormatting>
  <conditionalFormatting sqref="G18">
    <cfRule type="containsText" dxfId="149" priority="1" operator="containsText" text="ОШИБКА">
      <formula>NOT(ISERROR(SEARCH("ОШИБКА",G18)))</formula>
    </cfRule>
    <cfRule type="containsText" dxfId="148" priority="2" operator="containsText" text="НО">
      <formula>NOT(ISERROR(SEARCH("НО",G18)))</formula>
    </cfRule>
    <cfRule type="cellIs" dxfId="147" priority="3" operator="greaterThan">
      <formula>7</formula>
    </cfRule>
    <cfRule type="cellIs" dxfId="146" priority="4" operator="equal">
      <formula>6</formula>
    </cfRule>
    <cfRule type="cellIs" dxfId="145" priority="5" operator="lessThan">
      <formula>5</formula>
    </cfRule>
  </conditionalFormatting>
  <pageMargins left="0.59055118110236227" right="0.39370078740157483" top="0.39370078740157483" bottom="0.39370078740157483" header="0.31496062992125984" footer="0.31496062992125984"/>
  <pageSetup paperSize="9" scale="80" orientation="portrait" r:id="rId1"/>
  <headerFooter>
    <oddFooter>&amp;L&amp;"Times New Roman,обычный"&amp;8Редакция 4 действует с 03.08.2020</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Списки!$C$6:$C$11</xm:f>
          </x14:formula1>
          <xm:sqref>G10:G13 G15:G17 G19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M32"/>
  <sheetViews>
    <sheetView view="pageBreakPreview" zoomScale="120" zoomScaleNormal="100" zoomScaleSheetLayoutView="120" workbookViewId="0">
      <selection activeCell="M21" sqref="M21"/>
    </sheetView>
  </sheetViews>
  <sheetFormatPr defaultColWidth="9.140625" defaultRowHeight="15" x14ac:dyDescent="0.25"/>
  <cols>
    <col min="1" max="1" width="3.85546875" style="3" customWidth="1"/>
    <col min="2" max="2" width="27.28515625" style="3" customWidth="1"/>
    <col min="3" max="3" width="34.140625" style="3" customWidth="1"/>
    <col min="4" max="4" width="9.7109375" style="3" customWidth="1"/>
    <col min="5" max="5" width="16.7109375" style="3" customWidth="1"/>
    <col min="6" max="6" width="12.28515625" style="3" customWidth="1"/>
    <col min="7" max="8" width="7" style="3" customWidth="1"/>
    <col min="9" max="9" width="37.42578125" style="3" customWidth="1"/>
    <col min="10" max="10" width="8.5703125" style="3" customWidth="1"/>
    <col min="11" max="11" width="9.28515625" style="3" customWidth="1"/>
    <col min="12" max="12" width="15.7109375" style="3" hidden="1" customWidth="1"/>
    <col min="13" max="16384" width="9.140625" style="3"/>
  </cols>
  <sheetData>
    <row r="1" spans="1:12" ht="26.25" customHeight="1" x14ac:dyDescent="0.25">
      <c r="A1" s="521" t="s">
        <v>188</v>
      </c>
      <c r="B1" s="522"/>
      <c r="C1" s="522"/>
      <c r="D1" s="522"/>
      <c r="E1" s="522"/>
      <c r="F1" s="522"/>
      <c r="G1" s="522"/>
      <c r="H1" s="522"/>
      <c r="I1" s="522"/>
      <c r="J1" s="522"/>
      <c r="K1" s="523"/>
      <c r="L1" s="132"/>
    </row>
    <row r="2" spans="1:12" ht="7.5" customHeight="1" x14ac:dyDescent="0.25">
      <c r="A2" s="12"/>
      <c r="B2" s="12"/>
      <c r="C2" s="12"/>
      <c r="D2" s="12"/>
      <c r="E2" s="12"/>
      <c r="F2" s="12"/>
      <c r="G2" s="12"/>
      <c r="H2" s="12"/>
      <c r="I2" s="12"/>
      <c r="J2" s="12"/>
      <c r="K2" s="12"/>
    </row>
    <row r="3" spans="1:12" s="8" customFormat="1" ht="22.5" customHeight="1" x14ac:dyDescent="0.25">
      <c r="A3" s="343" t="s">
        <v>40</v>
      </c>
      <c r="B3" s="343"/>
      <c r="C3" s="524">
        <f>Титульник!E6</f>
        <v>0</v>
      </c>
      <c r="D3" s="524"/>
      <c r="E3" s="524"/>
      <c r="F3" s="524"/>
      <c r="G3" s="524"/>
      <c r="H3" s="63"/>
      <c r="I3" s="214" t="str">
        <f>Титульник!C27</f>
        <v>Дата аудита:</v>
      </c>
      <c r="J3" s="525">
        <f>Титульник!J27</f>
        <v>0</v>
      </c>
      <c r="K3" s="525"/>
    </row>
    <row r="4" spans="1:12" ht="22.5" customHeight="1" x14ac:dyDescent="0.25">
      <c r="A4" s="526" t="s">
        <v>237</v>
      </c>
      <c r="B4" s="526"/>
      <c r="C4" s="68"/>
      <c r="D4" s="68"/>
      <c r="E4" s="68"/>
      <c r="F4" s="68"/>
      <c r="G4" s="68"/>
      <c r="H4" s="68"/>
      <c r="I4" s="68"/>
      <c r="J4" s="71"/>
      <c r="K4" s="68"/>
    </row>
    <row r="5" spans="1:12" ht="18.75" customHeight="1" x14ac:dyDescent="0.25">
      <c r="A5" s="68"/>
      <c r="B5" s="136" t="s">
        <v>240</v>
      </c>
      <c r="C5" s="520"/>
      <c r="D5" s="520"/>
      <c r="E5" s="520"/>
      <c r="F5" s="520"/>
      <c r="G5" s="520"/>
      <c r="H5" s="137"/>
      <c r="I5" s="137"/>
      <c r="J5" s="138"/>
      <c r="K5" s="138"/>
    </row>
    <row r="6" spans="1:12" ht="18.75" customHeight="1" x14ac:dyDescent="0.25">
      <c r="A6" s="68"/>
      <c r="B6" s="139" t="s">
        <v>239</v>
      </c>
      <c r="C6" s="527"/>
      <c r="D6" s="527"/>
      <c r="E6" s="527"/>
      <c r="F6" s="135"/>
      <c r="G6" s="135"/>
      <c r="H6" s="71"/>
      <c r="I6" s="137"/>
      <c r="J6" s="138"/>
      <c r="K6" s="138"/>
    </row>
    <row r="7" spans="1:12" ht="18.75" customHeight="1" x14ac:dyDescent="0.25">
      <c r="A7" s="136"/>
      <c r="B7" s="129" t="s">
        <v>236</v>
      </c>
      <c r="C7" s="194"/>
      <c r="D7" s="528" t="s">
        <v>238</v>
      </c>
      <c r="E7" s="528"/>
      <c r="F7" s="520"/>
      <c r="G7" s="520"/>
      <c r="H7" s="136"/>
      <c r="I7" s="145" t="s">
        <v>241</v>
      </c>
      <c r="J7" s="529"/>
      <c r="K7" s="529"/>
      <c r="L7" s="128"/>
    </row>
    <row r="8" spans="1:12" x14ac:dyDescent="0.25">
      <c r="C8" s="130"/>
      <c r="D8" s="12"/>
      <c r="F8" s="133"/>
      <c r="G8" s="133"/>
    </row>
    <row r="9" spans="1:12" s="127" customFormat="1" ht="24" customHeight="1" x14ac:dyDescent="0.25">
      <c r="A9" s="530" t="s">
        <v>30</v>
      </c>
      <c r="B9" s="531" t="s">
        <v>230</v>
      </c>
      <c r="C9" s="531"/>
      <c r="D9" s="530" t="s">
        <v>229</v>
      </c>
      <c r="E9" s="531" t="s">
        <v>231</v>
      </c>
      <c r="F9" s="531" t="s">
        <v>232</v>
      </c>
      <c r="G9" s="532" t="s">
        <v>233</v>
      </c>
      <c r="H9" s="532"/>
      <c r="I9" s="531" t="s">
        <v>234</v>
      </c>
      <c r="J9" s="532" t="s">
        <v>235</v>
      </c>
      <c r="K9" s="532"/>
      <c r="L9" s="531" t="s">
        <v>243</v>
      </c>
    </row>
    <row r="10" spans="1:12" x14ac:dyDescent="0.25">
      <c r="A10" s="530"/>
      <c r="B10" s="531"/>
      <c r="C10" s="531"/>
      <c r="D10" s="530"/>
      <c r="E10" s="531"/>
      <c r="F10" s="531"/>
      <c r="G10" s="216" t="s">
        <v>151</v>
      </c>
      <c r="H10" s="216" t="s">
        <v>153</v>
      </c>
      <c r="I10" s="531"/>
      <c r="J10" s="216" t="s">
        <v>151</v>
      </c>
      <c r="K10" s="216" t="s">
        <v>153</v>
      </c>
      <c r="L10" s="531"/>
    </row>
    <row r="11" spans="1:12" x14ac:dyDescent="0.25">
      <c r="A11" s="215"/>
      <c r="B11" s="533"/>
      <c r="C11" s="534"/>
      <c r="D11" s="215"/>
      <c r="E11" s="215"/>
      <c r="F11" s="215"/>
      <c r="G11" s="215" t="s">
        <v>244</v>
      </c>
      <c r="H11" s="215"/>
      <c r="I11" s="215"/>
      <c r="J11" s="215" t="s">
        <v>244</v>
      </c>
      <c r="K11" s="215"/>
      <c r="L11" s="134"/>
    </row>
    <row r="12" spans="1:12" x14ac:dyDescent="0.25">
      <c r="A12" s="215"/>
      <c r="B12" s="533"/>
      <c r="C12" s="534"/>
      <c r="D12" s="215"/>
      <c r="E12" s="215"/>
      <c r="F12" s="215"/>
      <c r="G12" s="215"/>
      <c r="H12" s="215" t="s">
        <v>244</v>
      </c>
      <c r="I12" s="215"/>
      <c r="J12" s="215"/>
      <c r="K12" s="215" t="s">
        <v>244</v>
      </c>
      <c r="L12" s="134"/>
    </row>
    <row r="13" spans="1:12" x14ac:dyDescent="0.25">
      <c r="A13" s="215"/>
      <c r="B13" s="533"/>
      <c r="C13" s="534"/>
      <c r="D13" s="215"/>
      <c r="E13" s="215"/>
      <c r="F13" s="215"/>
      <c r="G13" s="215"/>
      <c r="H13" s="215"/>
      <c r="I13" s="215"/>
      <c r="J13" s="215"/>
      <c r="K13" s="215"/>
      <c r="L13" s="134"/>
    </row>
    <row r="14" spans="1:12" x14ac:dyDescent="0.25">
      <c r="A14" s="215"/>
      <c r="B14" s="533"/>
      <c r="C14" s="534"/>
      <c r="D14" s="215"/>
      <c r="E14" s="215"/>
      <c r="F14" s="215"/>
      <c r="G14" s="215"/>
      <c r="H14" s="215"/>
      <c r="I14" s="215"/>
      <c r="J14" s="215"/>
      <c r="K14" s="215"/>
      <c r="L14" s="134"/>
    </row>
    <row r="15" spans="1:12" x14ac:dyDescent="0.25">
      <c r="A15" s="215"/>
      <c r="B15" s="533"/>
      <c r="C15" s="534"/>
      <c r="D15" s="215"/>
      <c r="E15" s="215"/>
      <c r="F15" s="215"/>
      <c r="G15" s="215"/>
      <c r="H15" s="215"/>
      <c r="I15" s="215"/>
      <c r="J15" s="215"/>
      <c r="K15" s="215"/>
      <c r="L15" s="134"/>
    </row>
    <row r="16" spans="1:12" x14ac:dyDescent="0.25">
      <c r="A16" s="215"/>
      <c r="B16" s="533"/>
      <c r="C16" s="534"/>
      <c r="D16" s="215"/>
      <c r="E16" s="215"/>
      <c r="F16" s="215"/>
      <c r="G16" s="215"/>
      <c r="H16" s="215"/>
      <c r="I16" s="215"/>
      <c r="J16" s="215"/>
      <c r="K16" s="215"/>
      <c r="L16" s="134"/>
    </row>
    <row r="17" spans="1:13" x14ac:dyDescent="0.25">
      <c r="A17" s="215"/>
      <c r="B17" s="533"/>
      <c r="C17" s="534"/>
      <c r="D17" s="215"/>
      <c r="E17" s="215"/>
      <c r="F17" s="215"/>
      <c r="G17" s="215"/>
      <c r="H17" s="215"/>
      <c r="I17" s="215"/>
      <c r="J17" s="215"/>
      <c r="K17" s="215"/>
      <c r="L17" s="134"/>
    </row>
    <row r="18" spans="1:13" x14ac:dyDescent="0.25">
      <c r="A18" s="215"/>
      <c r="B18" s="533"/>
      <c r="C18" s="534"/>
      <c r="D18" s="215"/>
      <c r="E18" s="215"/>
      <c r="F18" s="215"/>
      <c r="G18" s="215"/>
      <c r="H18" s="215"/>
      <c r="I18" s="215"/>
      <c r="J18" s="215"/>
      <c r="K18" s="215"/>
      <c r="L18" s="134"/>
    </row>
    <row r="19" spans="1:13" x14ac:dyDescent="0.25">
      <c r="A19" s="215"/>
      <c r="B19" s="533"/>
      <c r="C19" s="534"/>
      <c r="D19" s="215"/>
      <c r="E19" s="215"/>
      <c r="F19" s="215"/>
      <c r="G19" s="215"/>
      <c r="H19" s="215"/>
      <c r="I19" s="215"/>
      <c r="J19" s="215"/>
      <c r="K19" s="215"/>
      <c r="L19" s="134"/>
    </row>
    <row r="20" spans="1:13" x14ac:dyDescent="0.25">
      <c r="A20" s="215"/>
      <c r="B20" s="533"/>
      <c r="C20" s="534"/>
      <c r="D20" s="215"/>
      <c r="E20" s="215"/>
      <c r="F20" s="215"/>
      <c r="G20" s="215"/>
      <c r="H20" s="215"/>
      <c r="I20" s="215"/>
      <c r="J20" s="215"/>
      <c r="K20" s="215"/>
      <c r="L20" s="134"/>
    </row>
    <row r="21" spans="1:13" x14ac:dyDescent="0.25">
      <c r="A21" s="215"/>
      <c r="B21" s="533"/>
      <c r="C21" s="534"/>
      <c r="D21" s="215"/>
      <c r="E21" s="215"/>
      <c r="F21" s="215"/>
      <c r="G21" s="215"/>
      <c r="H21" s="215"/>
      <c r="I21" s="215"/>
      <c r="J21" s="215"/>
      <c r="K21" s="215"/>
      <c r="L21" s="134"/>
    </row>
    <row r="22" spans="1:13" x14ac:dyDescent="0.25">
      <c r="A22" s="215"/>
      <c r="B22" s="533"/>
      <c r="C22" s="534"/>
      <c r="D22" s="215"/>
      <c r="E22" s="215"/>
      <c r="F22" s="215"/>
      <c r="G22" s="215"/>
      <c r="H22" s="215"/>
      <c r="I22" s="215"/>
      <c r="J22" s="215"/>
      <c r="K22" s="215"/>
      <c r="L22" s="134"/>
    </row>
    <row r="23" spans="1:13" x14ac:dyDescent="0.25">
      <c r="A23" s="215"/>
      <c r="B23" s="533"/>
      <c r="C23" s="534"/>
      <c r="D23" s="215"/>
      <c r="E23" s="215"/>
      <c r="F23" s="215"/>
      <c r="G23" s="215"/>
      <c r="H23" s="215"/>
      <c r="I23" s="215"/>
      <c r="J23" s="215"/>
      <c r="K23" s="215"/>
      <c r="L23" s="134"/>
    </row>
    <row r="24" spans="1:13" x14ac:dyDescent="0.25">
      <c r="A24" s="215"/>
      <c r="B24" s="533"/>
      <c r="C24" s="534"/>
      <c r="D24" s="215"/>
      <c r="E24" s="215"/>
      <c r="F24" s="215"/>
      <c r="G24" s="215"/>
      <c r="H24" s="215"/>
      <c r="I24" s="215"/>
      <c r="J24" s="215"/>
      <c r="K24" s="215"/>
      <c r="L24" s="134"/>
    </row>
    <row r="25" spans="1:13" x14ac:dyDescent="0.25">
      <c r="A25" s="215"/>
      <c r="B25" s="533"/>
      <c r="C25" s="534"/>
      <c r="D25" s="215"/>
      <c r="E25" s="215"/>
      <c r="F25" s="215"/>
      <c r="G25" s="215"/>
      <c r="H25" s="215"/>
      <c r="I25" s="215"/>
      <c r="J25" s="215"/>
      <c r="K25" s="215"/>
      <c r="L25" s="134"/>
    </row>
    <row r="30" spans="1:13" x14ac:dyDescent="0.25">
      <c r="A30" s="300" t="s">
        <v>242</v>
      </c>
      <c r="B30" s="300"/>
      <c r="C30" s="300"/>
      <c r="D30" s="300"/>
      <c r="E30" s="94"/>
      <c r="F30" s="94"/>
      <c r="G30" s="94"/>
      <c r="H30" s="94"/>
      <c r="I30" s="94"/>
      <c r="J30" s="94"/>
      <c r="K30" s="94"/>
      <c r="L30" s="94"/>
      <c r="M30" s="94"/>
    </row>
    <row r="31" spans="1:13" ht="16.5" customHeight="1" x14ac:dyDescent="0.25">
      <c r="A31" s="57"/>
      <c r="B31" s="535"/>
      <c r="C31" s="535"/>
      <c r="D31" s="535"/>
      <c r="E31" s="535"/>
      <c r="F31" s="535"/>
      <c r="G31" s="535"/>
      <c r="H31" s="535"/>
      <c r="I31" s="535"/>
      <c r="J31" s="535"/>
      <c r="K31" s="535"/>
      <c r="L31" s="93"/>
      <c r="M31" s="93"/>
    </row>
    <row r="32" spans="1:13" x14ac:dyDescent="0.25">
      <c r="B32" s="535"/>
      <c r="C32" s="535"/>
      <c r="D32" s="535"/>
      <c r="E32" s="535"/>
      <c r="F32" s="535"/>
      <c r="G32" s="535"/>
      <c r="H32" s="535"/>
      <c r="I32" s="535"/>
      <c r="J32" s="535"/>
      <c r="K32" s="535"/>
    </row>
  </sheetData>
  <mergeCells count="37">
    <mergeCell ref="A30:D30"/>
    <mergeCell ref="B31:K31"/>
    <mergeCell ref="B32:K32"/>
    <mergeCell ref="B20:C20"/>
    <mergeCell ref="B21:C21"/>
    <mergeCell ref="B22:C22"/>
    <mergeCell ref="B23:C23"/>
    <mergeCell ref="B24:C24"/>
    <mergeCell ref="B25:C25"/>
    <mergeCell ref="B19:C19"/>
    <mergeCell ref="I9:I10"/>
    <mergeCell ref="J9:K9"/>
    <mergeCell ref="L9:L10"/>
    <mergeCell ref="B11:C11"/>
    <mergeCell ref="B12:C12"/>
    <mergeCell ref="B13:C13"/>
    <mergeCell ref="B14:C14"/>
    <mergeCell ref="B15:C15"/>
    <mergeCell ref="B16:C16"/>
    <mergeCell ref="B17:C17"/>
    <mergeCell ref="B18:C18"/>
    <mergeCell ref="C6:E6"/>
    <mergeCell ref="D7:E7"/>
    <mergeCell ref="F7:G7"/>
    <mergeCell ref="J7:K7"/>
    <mergeCell ref="A9:A10"/>
    <mergeCell ref="B9:C10"/>
    <mergeCell ref="D9:D10"/>
    <mergeCell ref="E9:E10"/>
    <mergeCell ref="F9:F10"/>
    <mergeCell ref="G9:H9"/>
    <mergeCell ref="C5:G5"/>
    <mergeCell ref="A1:K1"/>
    <mergeCell ref="A3:B3"/>
    <mergeCell ref="C3:G3"/>
    <mergeCell ref="J3:K3"/>
    <mergeCell ref="A4:B4"/>
  </mergeCells>
  <conditionalFormatting sqref="H11:H25 K11:K25">
    <cfRule type="notContainsBlanks" dxfId="144" priority="1">
      <formula>LEN(TRIM(H11))&gt;0</formula>
    </cfRule>
  </conditionalFormatting>
  <pageMargins left="0.39370078740157483" right="0.39370078740157483" top="0.39370078740157483" bottom="0.39370078740157483" header="0.31496062992125984" footer="0.31496062992125984"/>
  <pageSetup paperSize="9" scale="80" orientation="landscape" r:id="rId1"/>
  <headerFooter>
    <oddFooter>&amp;L&amp;"Times New Roman,обычный"&amp;8Редакция 4 действует с 03.08.2020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theme="3" tint="0.59999389629810485"/>
  </sheetPr>
  <dimension ref="A1:L30"/>
  <sheetViews>
    <sheetView view="pageBreakPreview" zoomScale="120" zoomScaleNormal="100" zoomScaleSheetLayoutView="120" workbookViewId="0">
      <pane ySplit="8" topLeftCell="A24" activePane="bottomLeft" state="frozen"/>
      <selection activeCell="M21" sqref="M21"/>
      <selection pane="bottomLeft" activeCell="C7" sqref="C7:F7"/>
    </sheetView>
  </sheetViews>
  <sheetFormatPr defaultColWidth="9.140625" defaultRowHeight="15" x14ac:dyDescent="0.25"/>
  <cols>
    <col min="1" max="1" width="3.28515625" style="148" customWidth="1"/>
    <col min="2" max="2" width="2.140625" style="148" customWidth="1"/>
    <col min="3" max="3" width="5.7109375" style="148" customWidth="1"/>
    <col min="4" max="4" width="6.85546875" style="148" customWidth="1"/>
    <col min="5" max="5" width="8.28515625" style="148" customWidth="1"/>
    <col min="6" max="6" width="32.5703125" style="148" customWidth="1"/>
    <col min="7" max="7" width="8.42578125" style="148" customWidth="1"/>
    <col min="8" max="8" width="34" style="148" customWidth="1"/>
    <col min="9" max="9" width="11.140625" style="148" customWidth="1"/>
    <col min="10" max="10" width="3.42578125" style="148" customWidth="1"/>
    <col min="11" max="11" width="2.7109375" style="148" customWidth="1"/>
    <col min="12" max="12" width="3.7109375" style="149" customWidth="1"/>
    <col min="13" max="16384" width="9.140625" style="148"/>
  </cols>
  <sheetData>
    <row r="1" spans="1:12" s="146" customFormat="1" ht="23.25" customHeight="1" x14ac:dyDescent="0.25">
      <c r="A1" s="457" t="str">
        <f>Титульник!A2</f>
        <v>Аудит процесса</v>
      </c>
      <c r="B1" s="458"/>
      <c r="C1" s="458"/>
      <c r="D1" s="458"/>
      <c r="E1" s="458"/>
      <c r="F1" s="458"/>
      <c r="G1" s="458"/>
      <c r="H1" s="458"/>
      <c r="I1" s="458"/>
      <c r="J1" s="459"/>
    </row>
    <row r="2" spans="1:12" s="146" customFormat="1" ht="15" customHeight="1" x14ac:dyDescent="0.25">
      <c r="A2" s="464" t="s">
        <v>39</v>
      </c>
      <c r="B2" s="465"/>
      <c r="C2" s="465"/>
      <c r="D2" s="468" t="s">
        <v>155</v>
      </c>
      <c r="E2" s="470" t="s">
        <v>194</v>
      </c>
      <c r="F2" s="471"/>
      <c r="G2" s="471"/>
      <c r="H2" s="471"/>
      <c r="I2" s="471"/>
      <c r="J2" s="472"/>
    </row>
    <row r="3" spans="1:12" s="146" customFormat="1" ht="15" customHeight="1" x14ac:dyDescent="0.25">
      <c r="A3" s="466"/>
      <c r="B3" s="467"/>
      <c r="C3" s="467"/>
      <c r="D3" s="469"/>
      <c r="E3" s="473"/>
      <c r="F3" s="474"/>
      <c r="G3" s="474"/>
      <c r="H3" s="474"/>
      <c r="I3" s="474"/>
      <c r="J3" s="475"/>
    </row>
    <row r="4" spans="1:12" ht="7.5" customHeight="1" x14ac:dyDescent="0.25">
      <c r="A4" s="147"/>
      <c r="B4" s="147"/>
      <c r="C4" s="147"/>
      <c r="D4" s="147"/>
      <c r="E4" s="147"/>
      <c r="F4" s="147"/>
      <c r="G4" s="147"/>
      <c r="H4" s="147"/>
      <c r="I4" s="147"/>
      <c r="J4" s="147"/>
    </row>
    <row r="5" spans="1:12" s="152" customFormat="1" ht="11.25" customHeight="1" x14ac:dyDescent="0.25">
      <c r="A5" s="479" t="s">
        <v>40</v>
      </c>
      <c r="B5" s="479"/>
      <c r="C5" s="479"/>
      <c r="D5" s="479"/>
      <c r="E5" s="479"/>
      <c r="F5" s="476">
        <f>Титульник!E6</f>
        <v>0</v>
      </c>
      <c r="G5" s="476"/>
      <c r="H5" s="150" t="str">
        <f>Титульник!C27</f>
        <v>Дата аудита:</v>
      </c>
      <c r="I5" s="176">
        <f>Титульник!I27</f>
        <v>0</v>
      </c>
      <c r="J5" s="151"/>
      <c r="K5" s="146"/>
      <c r="L5" s="146"/>
    </row>
    <row r="6" spans="1:12" ht="7.5" customHeight="1" x14ac:dyDescent="0.25"/>
    <row r="7" spans="1:12" ht="45" customHeight="1" x14ac:dyDescent="0.25">
      <c r="A7" s="207" t="s">
        <v>30</v>
      </c>
      <c r="B7" s="208" t="s">
        <v>88</v>
      </c>
      <c r="C7" s="488" t="s">
        <v>312</v>
      </c>
      <c r="D7" s="489"/>
      <c r="E7" s="489"/>
      <c r="F7" s="490"/>
      <c r="G7" s="217" t="s">
        <v>29</v>
      </c>
      <c r="H7" s="482" t="s">
        <v>28</v>
      </c>
      <c r="I7" s="483"/>
      <c r="J7" s="484"/>
      <c r="K7" s="172"/>
    </row>
    <row r="8" spans="1:12" s="158" customFormat="1" ht="7.5" customHeight="1" x14ac:dyDescent="0.15">
      <c r="A8" s="154">
        <v>1</v>
      </c>
      <c r="B8" s="155">
        <v>2</v>
      </c>
      <c r="C8" s="485">
        <v>3</v>
      </c>
      <c r="D8" s="486"/>
      <c r="E8" s="486"/>
      <c r="F8" s="486"/>
      <c r="G8" s="154">
        <v>4</v>
      </c>
      <c r="H8" s="485">
        <v>5</v>
      </c>
      <c r="I8" s="486"/>
      <c r="J8" s="487"/>
      <c r="K8" s="173"/>
      <c r="L8" s="157"/>
    </row>
    <row r="9" spans="1:12" s="161" customFormat="1" ht="12.75" x14ac:dyDescent="0.25">
      <c r="A9" s="462" t="s">
        <v>43</v>
      </c>
      <c r="B9" s="463"/>
      <c r="C9" s="480" t="s">
        <v>195</v>
      </c>
      <c r="D9" s="481"/>
      <c r="E9" s="481"/>
      <c r="F9" s="481"/>
      <c r="G9" s="206">
        <f>IF(COUNTIF(G10:G16,"")&gt;0,"ОШИБКА",(IF(COUNT(A10:A16)=COUNTIF(G10:G16,"НО"),"НО",MIN(G10:G16))))</f>
        <v>10</v>
      </c>
      <c r="H9" s="477"/>
      <c r="I9" s="478"/>
      <c r="J9" s="478"/>
      <c r="K9" s="159"/>
      <c r="L9" s="160"/>
    </row>
    <row r="10" spans="1:12" s="166" customFormat="1" ht="18.75" customHeight="1" x14ac:dyDescent="0.2">
      <c r="A10" s="163">
        <v>1</v>
      </c>
      <c r="B10" s="163" t="s">
        <v>89</v>
      </c>
      <c r="C10" s="491" t="s">
        <v>332</v>
      </c>
      <c r="D10" s="491"/>
      <c r="E10" s="491"/>
      <c r="F10" s="491"/>
      <c r="G10" s="211">
        <v>10</v>
      </c>
      <c r="H10" s="454" t="str">
        <f t="shared" ref="H10:H16" si="0">IF(G10="Х","ВВЕДИТЕ ОБОСНОВАНИЕ","ВВЕДИТЕ СВИДЕТЕЛЬСТВА")</f>
        <v>ВВЕДИТЕ СВИДЕТЕЛЬСТВА</v>
      </c>
      <c r="I10" s="455"/>
      <c r="J10" s="456"/>
      <c r="K10" s="164"/>
      <c r="L10" s="165">
        <f>G10</f>
        <v>10</v>
      </c>
    </row>
    <row r="11" spans="1:12" s="166" customFormat="1" ht="66.75" customHeight="1" x14ac:dyDescent="0.2">
      <c r="A11" s="163">
        <v>2</v>
      </c>
      <c r="B11" s="163"/>
      <c r="C11" s="491" t="s">
        <v>333</v>
      </c>
      <c r="D11" s="491"/>
      <c r="E11" s="491"/>
      <c r="F11" s="491"/>
      <c r="G11" s="211">
        <v>10</v>
      </c>
      <c r="H11" s="454" t="str">
        <f t="shared" si="0"/>
        <v>ВВЕДИТЕ СВИДЕТЕЛЬСТВА</v>
      </c>
      <c r="I11" s="455"/>
      <c r="J11" s="456"/>
      <c r="K11" s="164"/>
      <c r="L11" s="199">
        <f t="shared" ref="L11:L25" si="1">G11</f>
        <v>10</v>
      </c>
    </row>
    <row r="12" spans="1:12" s="166" customFormat="1" ht="56.25" customHeight="1" x14ac:dyDescent="0.2">
      <c r="A12" s="163">
        <v>3</v>
      </c>
      <c r="B12" s="162"/>
      <c r="C12" s="493" t="s">
        <v>311</v>
      </c>
      <c r="D12" s="494"/>
      <c r="E12" s="494"/>
      <c r="F12" s="494"/>
      <c r="G12" s="211">
        <v>10</v>
      </c>
      <c r="H12" s="454" t="str">
        <f t="shared" si="0"/>
        <v>ВВЕДИТЕ СВИДЕТЕЛЬСТВА</v>
      </c>
      <c r="I12" s="455"/>
      <c r="J12" s="456"/>
      <c r="K12" s="164"/>
      <c r="L12" s="199">
        <f t="shared" si="1"/>
        <v>10</v>
      </c>
    </row>
    <row r="13" spans="1:12" s="166" customFormat="1" ht="33.75" customHeight="1" x14ac:dyDescent="0.2">
      <c r="A13" s="163">
        <v>4</v>
      </c>
      <c r="B13" s="163" t="s">
        <v>89</v>
      </c>
      <c r="C13" s="454" t="s">
        <v>313</v>
      </c>
      <c r="D13" s="455"/>
      <c r="E13" s="455"/>
      <c r="F13" s="455"/>
      <c r="G13" s="211">
        <v>10</v>
      </c>
      <c r="H13" s="454" t="str">
        <f t="shared" si="0"/>
        <v>ВВЕДИТЕ СВИДЕТЕЛЬСТВА</v>
      </c>
      <c r="I13" s="455"/>
      <c r="J13" s="456"/>
      <c r="K13" s="164"/>
      <c r="L13" s="199">
        <f t="shared" si="1"/>
        <v>10</v>
      </c>
    </row>
    <row r="14" spans="1:12" s="166" customFormat="1" ht="56.1" customHeight="1" x14ac:dyDescent="0.2">
      <c r="A14" s="163">
        <v>5</v>
      </c>
      <c r="B14" s="163"/>
      <c r="C14" s="493" t="s">
        <v>334</v>
      </c>
      <c r="D14" s="494"/>
      <c r="E14" s="494"/>
      <c r="F14" s="494"/>
      <c r="G14" s="211">
        <v>10</v>
      </c>
      <c r="H14" s="454" t="str">
        <f t="shared" si="0"/>
        <v>ВВЕДИТЕ СВИДЕТЕЛЬСТВА</v>
      </c>
      <c r="I14" s="455"/>
      <c r="J14" s="456"/>
      <c r="K14" s="164"/>
      <c r="L14" s="199">
        <f t="shared" si="1"/>
        <v>10</v>
      </c>
    </row>
    <row r="15" spans="1:12" s="166" customFormat="1" ht="42" customHeight="1" x14ac:dyDescent="0.2">
      <c r="A15" s="163">
        <v>6</v>
      </c>
      <c r="B15" s="163"/>
      <c r="C15" s="491" t="s">
        <v>335</v>
      </c>
      <c r="D15" s="491"/>
      <c r="E15" s="491"/>
      <c r="F15" s="491"/>
      <c r="G15" s="211">
        <v>10</v>
      </c>
      <c r="H15" s="454" t="str">
        <f t="shared" si="0"/>
        <v>ВВЕДИТЕ СВИДЕТЕЛЬСТВА</v>
      </c>
      <c r="I15" s="455"/>
      <c r="J15" s="456"/>
      <c r="K15" s="164"/>
      <c r="L15" s="199">
        <f t="shared" si="1"/>
        <v>10</v>
      </c>
    </row>
    <row r="16" spans="1:12" s="166" customFormat="1" ht="157.5" customHeight="1" x14ac:dyDescent="0.2">
      <c r="A16" s="174">
        <v>7</v>
      </c>
      <c r="B16" s="163"/>
      <c r="C16" s="461" t="s">
        <v>336</v>
      </c>
      <c r="D16" s="461"/>
      <c r="E16" s="461"/>
      <c r="F16" s="461"/>
      <c r="G16" s="211">
        <v>10</v>
      </c>
      <c r="H16" s="454" t="str">
        <f t="shared" si="0"/>
        <v>ВВЕДИТЕ СВИДЕТЕЛЬСТВА</v>
      </c>
      <c r="I16" s="455"/>
      <c r="J16" s="456"/>
      <c r="K16" s="164"/>
      <c r="L16" s="199">
        <f t="shared" si="1"/>
        <v>10</v>
      </c>
    </row>
    <row r="17" spans="1:12" s="161" customFormat="1" ht="12.75" x14ac:dyDescent="0.25">
      <c r="A17" s="462" t="s">
        <v>159</v>
      </c>
      <c r="B17" s="463"/>
      <c r="C17" s="480" t="s">
        <v>184</v>
      </c>
      <c r="D17" s="481"/>
      <c r="E17" s="481"/>
      <c r="F17" s="481"/>
      <c r="G17" s="206">
        <f>IF(COUNTIF(G18:G22,"")&gt;0,"ОШИБКА",(IF(COUNT(A18:A22)=COUNTIF(G18:G22,"НО"),"НО",MIN(G18:G22))))</f>
        <v>10</v>
      </c>
      <c r="H17" s="454"/>
      <c r="I17" s="455"/>
      <c r="J17" s="456"/>
      <c r="K17" s="159"/>
      <c r="L17" s="199"/>
    </row>
    <row r="18" spans="1:12" s="166" customFormat="1" ht="105" customHeight="1" x14ac:dyDescent="0.2">
      <c r="A18" s="174">
        <v>8</v>
      </c>
      <c r="B18" s="174" t="s">
        <v>89</v>
      </c>
      <c r="C18" s="509" t="s">
        <v>340</v>
      </c>
      <c r="D18" s="509"/>
      <c r="E18" s="509"/>
      <c r="F18" s="509"/>
      <c r="G18" s="211">
        <v>10</v>
      </c>
      <c r="H18" s="454" t="str">
        <f>IF(G18="Х","ВВЕДИТЕ ОБОСНОВАНИЕ","ВВЕДИТЕ СВИДЕТЕЛЬСТВА")</f>
        <v>ВВЕДИТЕ СВИДЕТЕЛЬСТВА</v>
      </c>
      <c r="I18" s="455"/>
      <c r="J18" s="456"/>
      <c r="K18" s="164"/>
      <c r="L18" s="199">
        <f t="shared" si="1"/>
        <v>10</v>
      </c>
    </row>
    <row r="19" spans="1:12" s="166" customFormat="1" ht="21" customHeight="1" x14ac:dyDescent="0.2">
      <c r="A19" s="174">
        <v>9</v>
      </c>
      <c r="B19" s="174"/>
      <c r="C19" s="491" t="s">
        <v>350</v>
      </c>
      <c r="D19" s="491"/>
      <c r="E19" s="491"/>
      <c r="F19" s="491"/>
      <c r="G19" s="211">
        <v>10</v>
      </c>
      <c r="H19" s="454" t="str">
        <f>IF(G19="Х","ВВЕДИТЕ ОБОСНОВАНИЕ","ВВЕДИТЕ СВИДЕТЕЛЬСТВА")</f>
        <v>ВВЕДИТЕ СВИДЕТЕЛЬСТВА</v>
      </c>
      <c r="I19" s="455"/>
      <c r="J19" s="456"/>
      <c r="K19" s="164"/>
      <c r="L19" s="199"/>
    </row>
    <row r="20" spans="1:12" s="166" customFormat="1" ht="54" customHeight="1" x14ac:dyDescent="0.2">
      <c r="A20" s="174">
        <v>10</v>
      </c>
      <c r="B20" s="174"/>
      <c r="C20" s="461" t="s">
        <v>341</v>
      </c>
      <c r="D20" s="461"/>
      <c r="E20" s="461"/>
      <c r="F20" s="461"/>
      <c r="G20" s="211">
        <v>10</v>
      </c>
      <c r="H20" s="454" t="str">
        <f>IF(G20="Х","ВВЕДИТЕ ОБОСНОВАНИЕ","ВВЕДИТЕ СВИДЕТЕЛЬСТВА")</f>
        <v>ВВЕДИТЕ СВИДЕТЕЛЬСТВА</v>
      </c>
      <c r="I20" s="455"/>
      <c r="J20" s="456"/>
      <c r="K20" s="164"/>
      <c r="L20" s="199">
        <f t="shared" si="1"/>
        <v>10</v>
      </c>
    </row>
    <row r="21" spans="1:12" s="166" customFormat="1" ht="68.25" customHeight="1" x14ac:dyDescent="0.2">
      <c r="A21" s="163">
        <v>11</v>
      </c>
      <c r="B21" s="163"/>
      <c r="C21" s="461" t="s">
        <v>342</v>
      </c>
      <c r="D21" s="461"/>
      <c r="E21" s="461"/>
      <c r="F21" s="461"/>
      <c r="G21" s="211">
        <v>10</v>
      </c>
      <c r="H21" s="454" t="str">
        <f>IF(G21="Х","ВВЕДИТЕ ОБОСНОВАНИЕ","ВВЕДИТЕ СВИДЕТЕЛЬСТВА")</f>
        <v>ВВЕДИТЕ СВИДЕТЕЛЬСТВА</v>
      </c>
      <c r="I21" s="455"/>
      <c r="J21" s="456"/>
      <c r="K21" s="164"/>
      <c r="L21" s="199">
        <f t="shared" si="1"/>
        <v>10</v>
      </c>
    </row>
    <row r="22" spans="1:12" s="166" customFormat="1" ht="56.25" customHeight="1" x14ac:dyDescent="0.2">
      <c r="A22" s="163">
        <v>12</v>
      </c>
      <c r="B22" s="174"/>
      <c r="C22" s="461" t="s">
        <v>343</v>
      </c>
      <c r="D22" s="461"/>
      <c r="E22" s="461"/>
      <c r="F22" s="461"/>
      <c r="G22" s="211">
        <v>10</v>
      </c>
      <c r="H22" s="454" t="str">
        <f>IF(G22="Х","ВВЕДИТЕ ОБОСНОВАНИЕ","ВВЕДИТЕ СВИДЕТЕЛЬСТВА")</f>
        <v>ВВЕДИТЕ СВИДЕТЕЛЬСТВА</v>
      </c>
      <c r="I22" s="455"/>
      <c r="J22" s="456"/>
      <c r="K22" s="164"/>
      <c r="L22" s="199">
        <f t="shared" si="1"/>
        <v>10</v>
      </c>
    </row>
    <row r="23" spans="1:12" s="161" customFormat="1" ht="12.75" x14ac:dyDescent="0.25">
      <c r="A23" s="462" t="s">
        <v>44</v>
      </c>
      <c r="B23" s="463"/>
      <c r="C23" s="513" t="s">
        <v>185</v>
      </c>
      <c r="D23" s="513"/>
      <c r="E23" s="513"/>
      <c r="F23" s="513"/>
      <c r="G23" s="206">
        <f>IF(COUNTIF(G24:G25,"")&gt;0,"ОШИБКА",(IF(COUNT(A24:A25)=COUNTIF(G24:G25,"НО"),"НО",MIN(G24:G25))))</f>
        <v>10</v>
      </c>
      <c r="H23" s="454"/>
      <c r="I23" s="455"/>
      <c r="J23" s="456"/>
      <c r="K23" s="159"/>
      <c r="L23" s="199"/>
    </row>
    <row r="24" spans="1:12" s="166" customFormat="1" ht="45" customHeight="1" x14ac:dyDescent="0.2">
      <c r="A24" s="163">
        <v>13</v>
      </c>
      <c r="B24" s="174"/>
      <c r="C24" s="491" t="s">
        <v>314</v>
      </c>
      <c r="D24" s="491"/>
      <c r="E24" s="491"/>
      <c r="F24" s="491"/>
      <c r="G24" s="211">
        <v>10</v>
      </c>
      <c r="H24" s="454" t="str">
        <f>IF(G24="Х","ВВЕДИТЕ ОБОСНОВАНИЕ","ВВЕДИТЕ СВИДЕТЕЛЬСТВА")</f>
        <v>ВВЕДИТЕ СВИДЕТЕЛЬСТВА</v>
      </c>
      <c r="I24" s="455"/>
      <c r="J24" s="456"/>
      <c r="K24" s="164"/>
      <c r="L24" s="199">
        <f t="shared" si="1"/>
        <v>10</v>
      </c>
    </row>
    <row r="25" spans="1:12" s="166" customFormat="1" ht="54.75" customHeight="1" x14ac:dyDescent="0.2">
      <c r="A25" s="163">
        <v>14</v>
      </c>
      <c r="B25" s="174"/>
      <c r="C25" s="491" t="s">
        <v>315</v>
      </c>
      <c r="D25" s="491"/>
      <c r="E25" s="491"/>
      <c r="F25" s="491"/>
      <c r="G25" s="211">
        <v>10</v>
      </c>
      <c r="H25" s="454" t="str">
        <f>IF(G25="Х","ВВЕДИТЕ ОБОСНОВАНИЕ","ВВЕДИТЕ СВИДЕТЕЛЬСТВА")</f>
        <v>ВВЕДИТЕ СВИДЕТЕЛЬСТВА</v>
      </c>
      <c r="I25" s="455"/>
      <c r="J25" s="456"/>
      <c r="K25" s="164"/>
      <c r="L25" s="199">
        <f t="shared" si="1"/>
        <v>10</v>
      </c>
    </row>
    <row r="26" spans="1:12" ht="21.75" customHeight="1" x14ac:dyDescent="0.25"/>
    <row r="27" spans="1:12" x14ac:dyDescent="0.25">
      <c r="A27" s="170"/>
      <c r="B27" s="170"/>
      <c r="G27" s="212">
        <v>4</v>
      </c>
      <c r="H27" s="213">
        <v>0</v>
      </c>
    </row>
    <row r="28" spans="1:12" x14ac:dyDescent="0.25">
      <c r="A28" s="170"/>
      <c r="B28" s="492" t="s">
        <v>285</v>
      </c>
      <c r="C28" s="492"/>
      <c r="D28" s="492"/>
      <c r="E28" s="492"/>
      <c r="F28" s="492"/>
      <c r="G28" s="212">
        <f>COUNTIF(L10:L25,4)</f>
        <v>0</v>
      </c>
      <c r="H28" s="213">
        <f>COUNTIF(L10:L25,0)</f>
        <v>0</v>
      </c>
    </row>
    <row r="29" spans="1:12" x14ac:dyDescent="0.25">
      <c r="B29" s="492" t="s">
        <v>197</v>
      </c>
      <c r="C29" s="492"/>
      <c r="D29" s="492"/>
      <c r="E29" s="492"/>
      <c r="F29" s="492"/>
      <c r="G29" s="212">
        <f>COUNTIFS(L10:L25,4,L10:L25,"*")</f>
        <v>0</v>
      </c>
      <c r="H29" s="213">
        <f>COUNTIFS(L10:L25,0,L10:L25,"*")</f>
        <v>0</v>
      </c>
    </row>
    <row r="30" spans="1:12" x14ac:dyDescent="0.25">
      <c r="B30" s="170"/>
    </row>
  </sheetData>
  <mergeCells count="49">
    <mergeCell ref="A1:J1"/>
    <mergeCell ref="C7:F7"/>
    <mergeCell ref="C8:F8"/>
    <mergeCell ref="C10:F10"/>
    <mergeCell ref="C12:F12"/>
    <mergeCell ref="H9:J9"/>
    <mergeCell ref="H10:J10"/>
    <mergeCell ref="C11:F11"/>
    <mergeCell ref="H11:J11"/>
    <mergeCell ref="A2:C3"/>
    <mergeCell ref="D2:D3"/>
    <mergeCell ref="E2:J3"/>
    <mergeCell ref="H23:J23"/>
    <mergeCell ref="H24:J24"/>
    <mergeCell ref="H25:J25"/>
    <mergeCell ref="C14:F14"/>
    <mergeCell ref="H14:J14"/>
    <mergeCell ref="H22:J22"/>
    <mergeCell ref="C22:F22"/>
    <mergeCell ref="C19:F19"/>
    <mergeCell ref="H19:J19"/>
    <mergeCell ref="H21:J21"/>
    <mergeCell ref="H17:J17"/>
    <mergeCell ref="C17:F17"/>
    <mergeCell ref="H15:J15"/>
    <mergeCell ref="H20:J20"/>
    <mergeCell ref="C21:F21"/>
    <mergeCell ref="C18:F18"/>
    <mergeCell ref="B29:F29"/>
    <mergeCell ref="A23:B23"/>
    <mergeCell ref="C23:F23"/>
    <mergeCell ref="C25:F25"/>
    <mergeCell ref="C24:F24"/>
    <mergeCell ref="B28:F28"/>
    <mergeCell ref="C20:F20"/>
    <mergeCell ref="H18:J18"/>
    <mergeCell ref="H12:J12"/>
    <mergeCell ref="A5:E5"/>
    <mergeCell ref="C13:F13"/>
    <mergeCell ref="H13:J13"/>
    <mergeCell ref="A17:B17"/>
    <mergeCell ref="H7:J7"/>
    <mergeCell ref="F5:G5"/>
    <mergeCell ref="H16:J16"/>
    <mergeCell ref="H8:J8"/>
    <mergeCell ref="C9:F9"/>
    <mergeCell ref="C16:F16"/>
    <mergeCell ref="C15:F15"/>
    <mergeCell ref="A9:B9"/>
  </mergeCells>
  <conditionalFormatting sqref="B10:B25">
    <cfRule type="containsText" dxfId="143" priority="60" stopIfTrue="1" operator="containsText" text="*">
      <formula>NOT(ISERROR(SEARCH("*",B10)))</formula>
    </cfRule>
  </conditionalFormatting>
  <conditionalFormatting sqref="H10:J25">
    <cfRule type="containsText" dxfId="142" priority="16" operator="containsText" text="ВВЕДИТЕ СВИДЕТЕЛЬСТВА">
      <formula>NOT(ISERROR(SEARCH("ВВЕДИТЕ СВИДЕТЕЛЬСТВА",H10)))</formula>
    </cfRule>
    <cfRule type="containsText" dxfId="141" priority="17" operator="containsText" text="ВВЕДИТЕ ОБОСНОВАНИЕ">
      <formula>NOT(ISERROR(SEARCH("ВВЕДИТЕ ОБОСНОВАНИЕ",H10)))</formula>
    </cfRule>
  </conditionalFormatting>
  <conditionalFormatting sqref="G23">
    <cfRule type="containsText" dxfId="140" priority="11" operator="containsText" text="ОШИБКА">
      <formula>NOT(ISERROR(SEARCH("ОШИБКА",G23)))</formula>
    </cfRule>
    <cfRule type="containsText" dxfId="139" priority="12" operator="containsText" text="НО">
      <formula>NOT(ISERROR(SEARCH("НО",G23)))</formula>
    </cfRule>
    <cfRule type="cellIs" dxfId="138" priority="13" operator="greaterThan">
      <formula>7</formula>
    </cfRule>
    <cfRule type="cellIs" dxfId="137" priority="14" operator="equal">
      <formula>6</formula>
    </cfRule>
    <cfRule type="cellIs" dxfId="136" priority="15" operator="lessThan">
      <formula>5</formula>
    </cfRule>
  </conditionalFormatting>
  <conditionalFormatting sqref="G17">
    <cfRule type="containsText" dxfId="135" priority="6" operator="containsText" text="ОШИБКА">
      <formula>NOT(ISERROR(SEARCH("ОШИБКА",G17)))</formula>
    </cfRule>
    <cfRule type="containsText" dxfId="134" priority="7" operator="containsText" text="НО">
      <formula>NOT(ISERROR(SEARCH("НО",G17)))</formula>
    </cfRule>
    <cfRule type="cellIs" dxfId="133" priority="8" operator="greaterThan">
      <formula>7</formula>
    </cfRule>
    <cfRule type="cellIs" dxfId="132" priority="9" operator="equal">
      <formula>6</formula>
    </cfRule>
    <cfRule type="cellIs" dxfId="131" priority="10" operator="lessThan">
      <formula>5</formula>
    </cfRule>
  </conditionalFormatting>
  <conditionalFormatting sqref="G9">
    <cfRule type="containsText" dxfId="130" priority="1" operator="containsText" text="ОШИБКА">
      <formula>NOT(ISERROR(SEARCH("ОШИБКА",G9)))</formula>
    </cfRule>
    <cfRule type="containsText" dxfId="129" priority="2" operator="containsText" text="НО">
      <formula>NOT(ISERROR(SEARCH("НО",G9)))</formula>
    </cfRule>
    <cfRule type="cellIs" dxfId="128" priority="3" operator="greaterThan">
      <formula>7</formula>
    </cfRule>
    <cfRule type="cellIs" dxfId="127" priority="4" operator="equal">
      <formula>6</formula>
    </cfRule>
    <cfRule type="cellIs" dxfId="126" priority="5" operator="lessThan">
      <formula>5</formula>
    </cfRule>
  </conditionalFormatting>
  <pageMargins left="0.59055118110236227" right="0.39370078740157483" top="0.39370078740157483" bottom="0.39370078740157483" header="0.31496062992125984" footer="0.31496062992125984"/>
  <pageSetup paperSize="9" scale="80" orientation="portrait" r:id="rId1"/>
  <headerFooter>
    <oddFooter>&amp;L&amp;"Times New Roman,обычный"&amp;8Редакция 4 действует с 03.08.2020</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Списки!$C$6:$C$11</xm:f>
          </x14:formula1>
          <xm:sqref>G10:G16 G24:G25 G18:G22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tabColor theme="3" tint="0.59999389629810485"/>
  </sheetPr>
  <dimension ref="A1:L25"/>
  <sheetViews>
    <sheetView view="pageBreakPreview" zoomScale="120" zoomScaleNormal="100" zoomScaleSheetLayoutView="120" workbookViewId="0">
      <pane ySplit="8" topLeftCell="A15" activePane="bottomLeft" state="frozen"/>
      <selection activeCell="M21" sqref="M21"/>
      <selection pane="bottomLeft" activeCell="C18" sqref="C18:F18"/>
    </sheetView>
  </sheetViews>
  <sheetFormatPr defaultColWidth="9.140625" defaultRowHeight="15" x14ac:dyDescent="0.25"/>
  <cols>
    <col min="1" max="1" width="3.28515625" style="148" customWidth="1"/>
    <col min="2" max="2" width="2.140625" style="148" customWidth="1"/>
    <col min="3" max="3" width="5.7109375" style="148" customWidth="1"/>
    <col min="4" max="4" width="6.85546875" style="148" customWidth="1"/>
    <col min="5" max="5" width="8.28515625" style="148" customWidth="1"/>
    <col min="6" max="6" width="37.28515625" style="148" customWidth="1"/>
    <col min="7" max="7" width="8.42578125" style="148" customWidth="1"/>
    <col min="8" max="8" width="28.5703125" style="148" customWidth="1"/>
    <col min="9" max="9" width="12.28515625" style="148" customWidth="1"/>
    <col min="10" max="10" width="2.85546875" style="148" customWidth="1"/>
    <col min="11" max="11" width="2.7109375" style="148" customWidth="1"/>
    <col min="12" max="12" width="5.28515625" style="149" customWidth="1"/>
    <col min="13" max="16384" width="9.140625" style="148"/>
  </cols>
  <sheetData>
    <row r="1" spans="1:12" s="146" customFormat="1" ht="23.25" customHeight="1" x14ac:dyDescent="0.25">
      <c r="A1" s="457" t="str">
        <f>Титульник!A2</f>
        <v>Аудит процесса</v>
      </c>
      <c r="B1" s="458"/>
      <c r="C1" s="458"/>
      <c r="D1" s="458"/>
      <c r="E1" s="458"/>
      <c r="F1" s="458"/>
      <c r="G1" s="458"/>
      <c r="H1" s="458"/>
      <c r="I1" s="458"/>
      <c r="J1" s="459"/>
    </row>
    <row r="2" spans="1:12" s="146" customFormat="1" ht="15" customHeight="1" x14ac:dyDescent="0.25">
      <c r="A2" s="464" t="s">
        <v>39</v>
      </c>
      <c r="B2" s="465"/>
      <c r="C2" s="465"/>
      <c r="D2" s="540" t="s">
        <v>154</v>
      </c>
      <c r="E2" s="470" t="s">
        <v>45</v>
      </c>
      <c r="F2" s="471"/>
      <c r="G2" s="471"/>
      <c r="H2" s="471"/>
      <c r="I2" s="471"/>
      <c r="J2" s="472"/>
    </row>
    <row r="3" spans="1:12" s="146" customFormat="1" ht="15" customHeight="1" x14ac:dyDescent="0.25">
      <c r="A3" s="466"/>
      <c r="B3" s="467"/>
      <c r="C3" s="467"/>
      <c r="D3" s="541"/>
      <c r="E3" s="473"/>
      <c r="F3" s="474"/>
      <c r="G3" s="474"/>
      <c r="H3" s="474"/>
      <c r="I3" s="474"/>
      <c r="J3" s="475"/>
    </row>
    <row r="4" spans="1:12" ht="7.5" customHeight="1" x14ac:dyDescent="0.25">
      <c r="A4" s="147"/>
      <c r="B4" s="147"/>
      <c r="C4" s="147"/>
      <c r="D4" s="147"/>
      <c r="E4" s="147"/>
      <c r="F4" s="147"/>
      <c r="G4" s="147"/>
      <c r="H4" s="147"/>
      <c r="I4" s="147"/>
      <c r="J4" s="147"/>
    </row>
    <row r="5" spans="1:12" s="152" customFormat="1" ht="11.25" customHeight="1" x14ac:dyDescent="0.25">
      <c r="A5" s="505" t="s">
        <v>40</v>
      </c>
      <c r="B5" s="505"/>
      <c r="C5" s="505"/>
      <c r="D5" s="505"/>
      <c r="E5" s="505"/>
      <c r="F5" s="476">
        <f>Титульник!E6</f>
        <v>0</v>
      </c>
      <c r="G5" s="476"/>
      <c r="H5" s="150" t="str">
        <f>Титульник!C27</f>
        <v>Дата аудита:</v>
      </c>
      <c r="I5" s="176">
        <f>Титульник!I27</f>
        <v>0</v>
      </c>
      <c r="J5" s="151"/>
      <c r="K5" s="146"/>
      <c r="L5" s="146"/>
    </row>
    <row r="6" spans="1:12" ht="7.5" customHeight="1" x14ac:dyDescent="0.25"/>
    <row r="7" spans="1:12" ht="39.950000000000003" customHeight="1" x14ac:dyDescent="0.25">
      <c r="A7" s="207" t="s">
        <v>30</v>
      </c>
      <c r="B7" s="208" t="s">
        <v>88</v>
      </c>
      <c r="C7" s="488" t="s">
        <v>312</v>
      </c>
      <c r="D7" s="489"/>
      <c r="E7" s="489"/>
      <c r="F7" s="490"/>
      <c r="G7" s="217" t="s">
        <v>29</v>
      </c>
      <c r="H7" s="482" t="s">
        <v>28</v>
      </c>
      <c r="I7" s="483"/>
      <c r="J7" s="484"/>
      <c r="K7" s="172"/>
    </row>
    <row r="8" spans="1:12" s="158" customFormat="1" ht="7.5" customHeight="1" x14ac:dyDescent="0.15">
      <c r="A8" s="154">
        <v>1</v>
      </c>
      <c r="B8" s="155">
        <v>2</v>
      </c>
      <c r="C8" s="485">
        <v>3</v>
      </c>
      <c r="D8" s="486"/>
      <c r="E8" s="486"/>
      <c r="F8" s="486"/>
      <c r="G8" s="154">
        <v>4</v>
      </c>
      <c r="H8" s="485">
        <v>5</v>
      </c>
      <c r="I8" s="486"/>
      <c r="J8" s="487"/>
      <c r="K8" s="173"/>
      <c r="L8" s="157"/>
    </row>
    <row r="9" spans="1:12" s="161" customFormat="1" ht="12.75" x14ac:dyDescent="0.25">
      <c r="A9" s="462" t="s">
        <v>46</v>
      </c>
      <c r="B9" s="463"/>
      <c r="C9" s="480" t="s">
        <v>9</v>
      </c>
      <c r="D9" s="481"/>
      <c r="E9" s="481"/>
      <c r="F9" s="481"/>
      <c r="G9" s="206">
        <f>IF(COUNTIF(G10:G13,"")&gt;0,"ОШИБКА",(IF(COUNT(A10:A13)=COUNTIF(G10:G13,"НО"),"НО",MIN(G10:G13))))</f>
        <v>10</v>
      </c>
      <c r="H9" s="537"/>
      <c r="I9" s="538"/>
      <c r="J9" s="539"/>
      <c r="K9" s="159"/>
      <c r="L9" s="160"/>
    </row>
    <row r="10" spans="1:12" s="166" customFormat="1" ht="34.5" customHeight="1" x14ac:dyDescent="0.2">
      <c r="A10" s="174">
        <v>1</v>
      </c>
      <c r="B10" s="163"/>
      <c r="C10" s="509" t="s">
        <v>316</v>
      </c>
      <c r="D10" s="509"/>
      <c r="E10" s="509"/>
      <c r="F10" s="509"/>
      <c r="G10" s="211">
        <v>10</v>
      </c>
      <c r="H10" s="454" t="str">
        <f>IF(G10="Х","ВВЕДИТЕ ОБОСНОВАНИЕ","ВВЕДИТЕ СВИДЕТЕЛЬСТВА")</f>
        <v>ВВЕДИТЕ СВИДЕТЕЛЬСТВА</v>
      </c>
      <c r="I10" s="455"/>
      <c r="J10" s="456"/>
      <c r="K10" s="164"/>
      <c r="L10" s="165">
        <f>G10</f>
        <v>10</v>
      </c>
    </row>
    <row r="11" spans="1:12" s="166" customFormat="1" ht="46.5" customHeight="1" x14ac:dyDescent="0.2">
      <c r="A11" s="174">
        <v>2</v>
      </c>
      <c r="B11" s="163"/>
      <c r="C11" s="509" t="s">
        <v>317</v>
      </c>
      <c r="D11" s="509"/>
      <c r="E11" s="509"/>
      <c r="F11" s="509"/>
      <c r="G11" s="211">
        <v>10</v>
      </c>
      <c r="H11" s="454" t="str">
        <f>IF(G11="Х","ВВЕДИТЕ ОБОСНОВАНИЕ","ВВЕДИТЕ СВИДЕТЕЛЬСТВА")</f>
        <v>ВВЕДИТЕ СВИДЕТЕЛЬСТВА</v>
      </c>
      <c r="I11" s="455"/>
      <c r="J11" s="456"/>
      <c r="K11" s="164"/>
      <c r="L11" s="199">
        <f t="shared" ref="L11:L20" si="0">G11</f>
        <v>10</v>
      </c>
    </row>
    <row r="12" spans="1:12" s="166" customFormat="1" ht="78.75" customHeight="1" x14ac:dyDescent="0.2">
      <c r="A12" s="174">
        <v>3</v>
      </c>
      <c r="B12" s="163"/>
      <c r="C12" s="460" t="s">
        <v>318</v>
      </c>
      <c r="D12" s="460"/>
      <c r="E12" s="460"/>
      <c r="F12" s="460"/>
      <c r="G12" s="211">
        <v>10</v>
      </c>
      <c r="H12" s="454" t="str">
        <f>IF(G12="Х","ВВЕДИТЕ ОБОСНОВАНИЕ","ВВЕДИТЕ СВИДЕТЕЛЬСТВА")</f>
        <v>ВВЕДИТЕ СВИДЕТЕЛЬСТВА</v>
      </c>
      <c r="I12" s="455"/>
      <c r="J12" s="456"/>
      <c r="K12" s="164"/>
      <c r="L12" s="199">
        <f t="shared" si="0"/>
        <v>10</v>
      </c>
    </row>
    <row r="13" spans="1:12" s="166" customFormat="1" ht="45.95" customHeight="1" x14ac:dyDescent="0.2">
      <c r="A13" s="174">
        <v>4</v>
      </c>
      <c r="B13" s="163"/>
      <c r="C13" s="509" t="s">
        <v>319</v>
      </c>
      <c r="D13" s="509"/>
      <c r="E13" s="509"/>
      <c r="F13" s="509"/>
      <c r="G13" s="211">
        <v>10</v>
      </c>
      <c r="H13" s="454" t="str">
        <f>IF(G13="Х","ВВЕДИТЕ ОБОСНОВАНИЕ","ВВЕДИТЕ СВИДЕТЕЛЬСТВА")</f>
        <v>ВВЕДИТЕ СВИДЕТЕЛЬСТВА</v>
      </c>
      <c r="I13" s="455"/>
      <c r="J13" s="456"/>
      <c r="K13" s="164"/>
      <c r="L13" s="199">
        <f t="shared" si="0"/>
        <v>10</v>
      </c>
    </row>
    <row r="14" spans="1:12" s="161" customFormat="1" ht="12.75" x14ac:dyDescent="0.25">
      <c r="A14" s="462" t="s">
        <v>47</v>
      </c>
      <c r="B14" s="463"/>
      <c r="C14" s="519" t="s">
        <v>168</v>
      </c>
      <c r="D14" s="519"/>
      <c r="E14" s="519"/>
      <c r="F14" s="519"/>
      <c r="G14" s="206">
        <f>IF(COUNTIF(G15:G18,"")&gt;0,"ОШИБКА",(IF(COUNT(A15:A18)=COUNTIF(G15:G18,"НО"),"НО",MIN(G15:G18))))</f>
        <v>10</v>
      </c>
      <c r="H14" s="454"/>
      <c r="I14" s="455"/>
      <c r="J14" s="456"/>
      <c r="K14" s="159"/>
      <c r="L14" s="199"/>
    </row>
    <row r="15" spans="1:12" s="166" customFormat="1" ht="131.25" customHeight="1" x14ac:dyDescent="0.2">
      <c r="A15" s="174">
        <v>5</v>
      </c>
      <c r="B15" s="163"/>
      <c r="C15" s="509" t="s">
        <v>320</v>
      </c>
      <c r="D15" s="509"/>
      <c r="E15" s="509"/>
      <c r="F15" s="509"/>
      <c r="G15" s="211">
        <v>10</v>
      </c>
      <c r="H15" s="454" t="str">
        <f>IF(G15="Х","ВВЕДИТЕ ОБОСНОВАНИЕ","ВВЕДИТЕ СВИДЕТЕЛЬСТВА")</f>
        <v>ВВЕДИТЕ СВИДЕТЕЛЬСТВА</v>
      </c>
      <c r="I15" s="455"/>
      <c r="J15" s="456"/>
      <c r="K15" s="164"/>
      <c r="L15" s="199">
        <f t="shared" si="0"/>
        <v>10</v>
      </c>
    </row>
    <row r="16" spans="1:12" s="166" customFormat="1" ht="25.5" customHeight="1" x14ac:dyDescent="0.2">
      <c r="A16" s="174">
        <v>6</v>
      </c>
      <c r="B16" s="163"/>
      <c r="C16" s="509" t="s">
        <v>321</v>
      </c>
      <c r="D16" s="509"/>
      <c r="E16" s="509"/>
      <c r="F16" s="509"/>
      <c r="G16" s="211">
        <v>10</v>
      </c>
      <c r="H16" s="454" t="str">
        <f>IF(G16="Х","ВВЕДИТЕ ОБОСНОВАНИЕ","ВВЕДИТЕ СВИДЕТЕЛЬСТВА")</f>
        <v>ВВЕДИТЕ СВИДЕТЕЛЬСТВА</v>
      </c>
      <c r="I16" s="455"/>
      <c r="J16" s="456"/>
      <c r="K16" s="164"/>
      <c r="L16" s="199">
        <f t="shared" si="0"/>
        <v>10</v>
      </c>
    </row>
    <row r="17" spans="1:12" s="166" customFormat="1" ht="41.25" customHeight="1" x14ac:dyDescent="0.2">
      <c r="A17" s="174">
        <v>7</v>
      </c>
      <c r="B17" s="163" t="s">
        <v>89</v>
      </c>
      <c r="C17" s="509" t="s">
        <v>322</v>
      </c>
      <c r="D17" s="509"/>
      <c r="E17" s="509"/>
      <c r="F17" s="509"/>
      <c r="G17" s="211">
        <v>10</v>
      </c>
      <c r="H17" s="454" t="str">
        <f>IF(G17="Х","ВВЕДИТЕ ОБОСНОВАНИЕ","ВВЕДИТЕ СВИДЕТЕЛЬСТВА")</f>
        <v>ВВЕДИТЕ СВИДЕТЕЛЬСТВА</v>
      </c>
      <c r="I17" s="455"/>
      <c r="J17" s="456"/>
      <c r="K17" s="164"/>
      <c r="L17" s="199">
        <f t="shared" si="0"/>
        <v>10</v>
      </c>
    </row>
    <row r="18" spans="1:12" s="166" customFormat="1" ht="48.6" customHeight="1" x14ac:dyDescent="0.2">
      <c r="A18" s="163">
        <v>8</v>
      </c>
      <c r="B18" s="163"/>
      <c r="C18" s="460" t="s">
        <v>323</v>
      </c>
      <c r="D18" s="460"/>
      <c r="E18" s="460"/>
      <c r="F18" s="460"/>
      <c r="G18" s="211">
        <v>10</v>
      </c>
      <c r="H18" s="454" t="str">
        <f>IF(G18="Х","ВВЕДИТЕ ОБОСНОВАНИЕ","ВВЕДИТЕ СВИДЕТЕЛЬСТВА")</f>
        <v>ВВЕДИТЕ СВИДЕТЕЛЬСТВА</v>
      </c>
      <c r="I18" s="455"/>
      <c r="J18" s="456"/>
      <c r="K18" s="164"/>
      <c r="L18" s="199">
        <f t="shared" si="0"/>
        <v>10</v>
      </c>
    </row>
    <row r="19" spans="1:12" s="161" customFormat="1" ht="12.75" x14ac:dyDescent="0.25">
      <c r="A19" s="462" t="s">
        <v>48</v>
      </c>
      <c r="B19" s="463"/>
      <c r="C19" s="536" t="s">
        <v>99</v>
      </c>
      <c r="D19" s="536"/>
      <c r="E19" s="536"/>
      <c r="F19" s="536"/>
      <c r="G19" s="206">
        <f>IF(COUNTIF(G20:G20,"")&gt;0,"ОШИБКА",(IF(COUNT(A20:A20)=COUNTIF(G20:G20,"НО"),"НО",MIN(G20:G20))))</f>
        <v>10</v>
      </c>
      <c r="H19" s="454"/>
      <c r="I19" s="455"/>
      <c r="J19" s="456"/>
      <c r="K19" s="159"/>
      <c r="L19" s="199"/>
    </row>
    <row r="20" spans="1:12" s="166" customFormat="1" ht="26.25" customHeight="1" x14ac:dyDescent="0.2">
      <c r="A20" s="162">
        <v>9</v>
      </c>
      <c r="B20" s="162" t="s">
        <v>89</v>
      </c>
      <c r="C20" s="461" t="s">
        <v>324</v>
      </c>
      <c r="D20" s="461"/>
      <c r="E20" s="461"/>
      <c r="F20" s="461"/>
      <c r="G20" s="211">
        <v>10</v>
      </c>
      <c r="H20" s="454" t="str">
        <f>IF(G20="Х","ВВЕДИТЕ ОБОСНОВАНИЕ","ВВЕДИТЕ СВИДЕТЕЛЬСТВА")</f>
        <v>ВВЕДИТЕ СВИДЕТЕЛЬСТВА</v>
      </c>
      <c r="I20" s="455"/>
      <c r="J20" s="456"/>
      <c r="L20" s="199">
        <f t="shared" si="0"/>
        <v>10</v>
      </c>
    </row>
    <row r="21" spans="1:12" ht="21.75" customHeight="1" x14ac:dyDescent="0.25"/>
    <row r="22" spans="1:12" x14ac:dyDescent="0.25">
      <c r="A22" s="170"/>
      <c r="B22" s="170"/>
      <c r="G22" s="212">
        <v>4</v>
      </c>
      <c r="H22" s="213">
        <v>0</v>
      </c>
    </row>
    <row r="23" spans="1:12" x14ac:dyDescent="0.25">
      <c r="A23" s="170"/>
      <c r="B23" s="492" t="s">
        <v>285</v>
      </c>
      <c r="C23" s="492"/>
      <c r="D23" s="492"/>
      <c r="E23" s="492"/>
      <c r="F23" s="492"/>
      <c r="G23" s="212">
        <f>COUNTIF(L10:L20,4)</f>
        <v>0</v>
      </c>
      <c r="H23" s="213">
        <f>COUNTIF(L10:L20,0)</f>
        <v>0</v>
      </c>
    </row>
    <row r="24" spans="1:12" x14ac:dyDescent="0.25">
      <c r="B24" s="492" t="s">
        <v>197</v>
      </c>
      <c r="C24" s="492"/>
      <c r="D24" s="492"/>
      <c r="E24" s="492"/>
      <c r="F24" s="492"/>
      <c r="G24" s="212">
        <f>COUNTIFS(L10:L20,4,L10:L20,"*")</f>
        <v>0</v>
      </c>
      <c r="H24" s="213">
        <f>COUNTIFS(L10:L20,0,L10:L20,"*")</f>
        <v>0</v>
      </c>
    </row>
    <row r="25" spans="1:12" x14ac:dyDescent="0.25">
      <c r="B25" s="170"/>
    </row>
  </sheetData>
  <mergeCells count="39">
    <mergeCell ref="A1:J1"/>
    <mergeCell ref="C20:F20"/>
    <mergeCell ref="H16:J16"/>
    <mergeCell ref="H8:J8"/>
    <mergeCell ref="A9:B9"/>
    <mergeCell ref="A14:B14"/>
    <mergeCell ref="H11:J11"/>
    <mergeCell ref="H12:J12"/>
    <mergeCell ref="C11:F11"/>
    <mergeCell ref="C12:F12"/>
    <mergeCell ref="D2:D3"/>
    <mergeCell ref="A5:E5"/>
    <mergeCell ref="F5:G5"/>
    <mergeCell ref="C7:F7"/>
    <mergeCell ref="H7:J7"/>
    <mergeCell ref="C8:F8"/>
    <mergeCell ref="A2:C3"/>
    <mergeCell ref="E2:J3"/>
    <mergeCell ref="C10:F10"/>
    <mergeCell ref="C13:F13"/>
    <mergeCell ref="H14:J14"/>
    <mergeCell ref="H9:J9"/>
    <mergeCell ref="H10:J10"/>
    <mergeCell ref="H13:J13"/>
    <mergeCell ref="C9:F9"/>
    <mergeCell ref="B24:F24"/>
    <mergeCell ref="B23:F23"/>
    <mergeCell ref="H20:J20"/>
    <mergeCell ref="C14:F14"/>
    <mergeCell ref="C15:F15"/>
    <mergeCell ref="C17:F17"/>
    <mergeCell ref="C18:F18"/>
    <mergeCell ref="C16:F16"/>
    <mergeCell ref="A19:B19"/>
    <mergeCell ref="C19:F19"/>
    <mergeCell ref="H19:J19"/>
    <mergeCell ref="H15:J15"/>
    <mergeCell ref="H17:J17"/>
    <mergeCell ref="H18:J18"/>
  </mergeCells>
  <conditionalFormatting sqref="B10:B13 B20 B15:B18">
    <cfRule type="containsText" dxfId="125" priority="25" stopIfTrue="1" operator="containsText" text="*">
      <formula>NOT(ISERROR(SEARCH("*",B10)))</formula>
    </cfRule>
  </conditionalFormatting>
  <conditionalFormatting sqref="H10:J20">
    <cfRule type="containsText" dxfId="124" priority="16" operator="containsText" text="ВВЕДИТЕ СВИДЕТЕЛЬСТВА">
      <formula>NOT(ISERROR(SEARCH("ВВЕДИТЕ СВИДЕТЕЛЬСТВА",H10)))</formula>
    </cfRule>
    <cfRule type="containsText" dxfId="123" priority="17" operator="containsText" text="ВВЕДИТЕ ОБОСНОВАНИЕ">
      <formula>NOT(ISERROR(SEARCH("ВВЕДИТЕ ОБОСНОВАНИЕ",H10)))</formula>
    </cfRule>
  </conditionalFormatting>
  <conditionalFormatting sqref="G9">
    <cfRule type="containsText" dxfId="122" priority="11" operator="containsText" text="ОШИБКА">
      <formula>NOT(ISERROR(SEARCH("ОШИБКА",G9)))</formula>
    </cfRule>
    <cfRule type="containsText" dxfId="121" priority="12" operator="containsText" text="НО">
      <formula>NOT(ISERROR(SEARCH("НО",G9)))</formula>
    </cfRule>
    <cfRule type="cellIs" dxfId="120" priority="13" operator="greaterThan">
      <formula>7</formula>
    </cfRule>
    <cfRule type="cellIs" dxfId="119" priority="14" operator="equal">
      <formula>6</formula>
    </cfRule>
    <cfRule type="cellIs" dxfId="118" priority="15" operator="lessThan">
      <formula>5</formula>
    </cfRule>
  </conditionalFormatting>
  <conditionalFormatting sqref="G14">
    <cfRule type="containsText" dxfId="117" priority="6" operator="containsText" text="ОШИБКА">
      <formula>NOT(ISERROR(SEARCH("ОШИБКА",G14)))</formula>
    </cfRule>
    <cfRule type="containsText" dxfId="116" priority="7" operator="containsText" text="НО">
      <formula>NOT(ISERROR(SEARCH("НО",G14)))</formula>
    </cfRule>
    <cfRule type="cellIs" dxfId="115" priority="8" operator="greaterThan">
      <formula>7</formula>
    </cfRule>
    <cfRule type="cellIs" dxfId="114" priority="9" operator="equal">
      <formula>6</formula>
    </cfRule>
    <cfRule type="cellIs" dxfId="113" priority="10" operator="lessThan">
      <formula>5</formula>
    </cfRule>
  </conditionalFormatting>
  <conditionalFormatting sqref="G19">
    <cfRule type="containsText" dxfId="112" priority="1" operator="containsText" text="ОШИБКА">
      <formula>NOT(ISERROR(SEARCH("ОШИБКА",G19)))</formula>
    </cfRule>
    <cfRule type="containsText" dxfId="111" priority="2" operator="containsText" text="НО">
      <formula>NOT(ISERROR(SEARCH("НО",G19)))</formula>
    </cfRule>
    <cfRule type="cellIs" dxfId="110" priority="3" operator="greaterThan">
      <formula>7</formula>
    </cfRule>
    <cfRule type="cellIs" dxfId="109" priority="4" operator="equal">
      <formula>6</formula>
    </cfRule>
    <cfRule type="cellIs" dxfId="108" priority="5" operator="lessThan">
      <formula>5</formula>
    </cfRule>
  </conditionalFormatting>
  <pageMargins left="0.59055118110236227" right="0.39370078740157483" top="0.39370078740157483" bottom="0.39370078740157483" header="0.31496062992125984" footer="0.31496062992125984"/>
  <pageSetup paperSize="9" scale="80" orientation="portrait" r:id="rId1"/>
  <headerFooter>
    <oddFooter>&amp;L&amp;"Times New Roman,обычный"&amp;8Редакция 4 действует с 03.08.2020</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Списки!$C$6:$C$11</xm:f>
          </x14:formula1>
          <xm:sqref>G10:G13 G15:G18 G20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tabColor theme="3" tint="0.59999389629810485"/>
  </sheetPr>
  <dimension ref="A1:L34"/>
  <sheetViews>
    <sheetView view="pageBreakPreview" zoomScale="140" zoomScaleNormal="100" zoomScaleSheetLayoutView="140" workbookViewId="0">
      <pane ySplit="8" topLeftCell="A24" activePane="bottomLeft" state="frozen"/>
      <selection activeCell="M21" sqref="M21"/>
      <selection pane="bottomLeft" activeCell="C28" sqref="C28:F28"/>
    </sheetView>
  </sheetViews>
  <sheetFormatPr defaultColWidth="9.140625" defaultRowHeight="15" x14ac:dyDescent="0.25"/>
  <cols>
    <col min="1" max="1" width="3.28515625" style="148" customWidth="1"/>
    <col min="2" max="2" width="2.140625" style="148" customWidth="1"/>
    <col min="3" max="3" width="5.7109375" style="148" customWidth="1"/>
    <col min="4" max="4" width="6.85546875" style="148" customWidth="1"/>
    <col min="5" max="5" width="8.28515625" style="148" customWidth="1"/>
    <col min="6" max="6" width="36.5703125" style="148" customWidth="1"/>
    <col min="7" max="7" width="7.5703125" style="148" customWidth="1"/>
    <col min="8" max="8" width="29.85546875" style="148" customWidth="1"/>
    <col min="9" max="9" width="11.85546875" style="148" customWidth="1"/>
    <col min="10" max="10" width="3.28515625" style="148" customWidth="1"/>
    <col min="11" max="11" width="2.7109375" style="148" customWidth="1"/>
    <col min="12" max="12" width="3.7109375" style="149" customWidth="1"/>
    <col min="13" max="16384" width="9.140625" style="148"/>
  </cols>
  <sheetData>
    <row r="1" spans="1:12" s="146" customFormat="1" ht="23.25" customHeight="1" x14ac:dyDescent="0.25">
      <c r="A1" s="457" t="str">
        <f>Титульник!A2</f>
        <v>Аудит процесса</v>
      </c>
      <c r="B1" s="458"/>
      <c r="C1" s="458"/>
      <c r="D1" s="458"/>
      <c r="E1" s="458"/>
      <c r="F1" s="458"/>
      <c r="G1" s="458"/>
      <c r="H1" s="458"/>
      <c r="I1" s="458"/>
      <c r="J1" s="459"/>
    </row>
    <row r="2" spans="1:12" s="146" customFormat="1" ht="18.75" customHeight="1" x14ac:dyDescent="0.25">
      <c r="A2" s="464" t="s">
        <v>39</v>
      </c>
      <c r="B2" s="465"/>
      <c r="C2" s="465"/>
      <c r="D2" s="468" t="s">
        <v>49</v>
      </c>
      <c r="E2" s="549" t="s">
        <v>100</v>
      </c>
      <c r="F2" s="550"/>
      <c r="G2" s="550"/>
      <c r="H2" s="550"/>
      <c r="I2" s="550"/>
      <c r="J2" s="551"/>
    </row>
    <row r="3" spans="1:12" s="146" customFormat="1" ht="18.75" customHeight="1" x14ac:dyDescent="0.25">
      <c r="A3" s="466"/>
      <c r="B3" s="467"/>
      <c r="C3" s="467"/>
      <c r="D3" s="469"/>
      <c r="E3" s="552" t="s">
        <v>161</v>
      </c>
      <c r="F3" s="503"/>
      <c r="G3" s="503"/>
      <c r="H3" s="503"/>
      <c r="I3" s="503"/>
      <c r="J3" s="504"/>
    </row>
    <row r="4" spans="1:12" ht="7.5" customHeight="1" x14ac:dyDescent="0.25">
      <c r="A4" s="147"/>
      <c r="B4" s="147"/>
      <c r="C4" s="147"/>
      <c r="D4" s="147"/>
      <c r="E4" s="147"/>
      <c r="F4" s="147"/>
      <c r="G4" s="147"/>
      <c r="H4" s="147"/>
      <c r="I4" s="147"/>
      <c r="J4" s="147"/>
    </row>
    <row r="5" spans="1:12" s="152" customFormat="1" ht="11.25" customHeight="1" x14ac:dyDescent="0.25">
      <c r="A5" s="505" t="s">
        <v>40</v>
      </c>
      <c r="B5" s="505"/>
      <c r="C5" s="505"/>
      <c r="D5" s="505"/>
      <c r="E5" s="505"/>
      <c r="F5" s="476">
        <f>Титульник!E6</f>
        <v>0</v>
      </c>
      <c r="G5" s="476"/>
      <c r="H5" s="150" t="str">
        <f>Титульник!C27</f>
        <v>Дата аудита:</v>
      </c>
      <c r="I5" s="176">
        <f>Титульник!I27</f>
        <v>0</v>
      </c>
      <c r="J5" s="151"/>
      <c r="K5" s="146"/>
      <c r="L5" s="146"/>
    </row>
    <row r="6" spans="1:12" ht="7.5" customHeight="1" x14ac:dyDescent="0.25"/>
    <row r="7" spans="1:12" ht="42.75" customHeight="1" x14ac:dyDescent="0.25">
      <c r="A7" s="207" t="s">
        <v>30</v>
      </c>
      <c r="B7" s="208" t="s">
        <v>88</v>
      </c>
      <c r="C7" s="482" t="s">
        <v>312</v>
      </c>
      <c r="D7" s="483"/>
      <c r="E7" s="483"/>
      <c r="F7" s="483"/>
      <c r="G7" s="217" t="s">
        <v>29</v>
      </c>
      <c r="H7" s="482" t="s">
        <v>28</v>
      </c>
      <c r="I7" s="483"/>
      <c r="J7" s="484"/>
      <c r="K7" s="172"/>
    </row>
    <row r="8" spans="1:12" s="158" customFormat="1" ht="7.5" customHeight="1" x14ac:dyDescent="0.15">
      <c r="A8" s="154">
        <v>1</v>
      </c>
      <c r="B8" s="155">
        <v>2</v>
      </c>
      <c r="C8" s="485">
        <v>3</v>
      </c>
      <c r="D8" s="486"/>
      <c r="E8" s="486"/>
      <c r="F8" s="487"/>
      <c r="G8" s="154">
        <v>4</v>
      </c>
      <c r="H8" s="485">
        <v>5</v>
      </c>
      <c r="I8" s="486"/>
      <c r="J8" s="487"/>
      <c r="K8" s="173"/>
      <c r="L8" s="157"/>
    </row>
    <row r="9" spans="1:12" s="161" customFormat="1" ht="12.75" x14ac:dyDescent="0.25">
      <c r="A9" s="462" t="s">
        <v>50</v>
      </c>
      <c r="B9" s="463"/>
      <c r="C9" s="513" t="s">
        <v>169</v>
      </c>
      <c r="D9" s="513"/>
      <c r="E9" s="513"/>
      <c r="F9" s="513"/>
      <c r="G9" s="206">
        <f>IF(COUNTIF(G10:G15,"")&gt;0,"ОШИБКА",(IF(COUNT(A10:A15)=COUNTIF(G10:G15,"НО"),"НО",MIN(G10:G15))))</f>
        <v>10</v>
      </c>
      <c r="H9" s="543"/>
      <c r="I9" s="544"/>
      <c r="J9" s="544"/>
      <c r="K9" s="159"/>
      <c r="L9" s="165"/>
    </row>
    <row r="10" spans="1:12" s="166" customFormat="1" ht="34.5" customHeight="1" x14ac:dyDescent="0.2">
      <c r="A10" s="174">
        <v>1</v>
      </c>
      <c r="B10" s="163"/>
      <c r="C10" s="461" t="s">
        <v>344</v>
      </c>
      <c r="D10" s="461"/>
      <c r="E10" s="461"/>
      <c r="F10" s="461"/>
      <c r="G10" s="211">
        <v>10</v>
      </c>
      <c r="H10" s="454" t="str">
        <f t="shared" ref="H10:H14" si="0">IF(G10="Х","ВВЕДИТЕ ОБОСНОВАНИЕ","ВВЕДИТЕ СВИДЕТЕЛЬСТВА")</f>
        <v>ВВЕДИТЕ СВИДЕТЕЛЬСТВА</v>
      </c>
      <c r="I10" s="455"/>
      <c r="J10" s="456"/>
      <c r="K10" s="164"/>
      <c r="L10" s="199">
        <f t="shared" ref="L10:L28" si="1">G10</f>
        <v>10</v>
      </c>
    </row>
    <row r="11" spans="1:12" s="166" customFormat="1" ht="48" customHeight="1" x14ac:dyDescent="0.2">
      <c r="A11" s="174">
        <v>2</v>
      </c>
      <c r="B11" s="163"/>
      <c r="C11" s="491" t="s">
        <v>325</v>
      </c>
      <c r="D11" s="491"/>
      <c r="E11" s="491"/>
      <c r="F11" s="491"/>
      <c r="G11" s="211">
        <v>10</v>
      </c>
      <c r="H11" s="454" t="str">
        <f t="shared" si="0"/>
        <v>ВВЕДИТЕ СВИДЕТЕЛЬСТВА</v>
      </c>
      <c r="I11" s="455"/>
      <c r="J11" s="456"/>
      <c r="K11" s="164"/>
      <c r="L11" s="199">
        <f t="shared" si="1"/>
        <v>10</v>
      </c>
    </row>
    <row r="12" spans="1:12" s="166" customFormat="1" ht="55.5" customHeight="1" x14ac:dyDescent="0.2">
      <c r="A12" s="174">
        <v>3</v>
      </c>
      <c r="B12" s="163"/>
      <c r="C12" s="491" t="s">
        <v>326</v>
      </c>
      <c r="D12" s="491"/>
      <c r="E12" s="491"/>
      <c r="F12" s="491"/>
      <c r="G12" s="211">
        <v>10</v>
      </c>
      <c r="H12" s="454" t="str">
        <f t="shared" si="0"/>
        <v>ВВЕДИТЕ СВИДЕТЕЛЬСТВА</v>
      </c>
      <c r="I12" s="455"/>
      <c r="J12" s="456"/>
      <c r="K12" s="164"/>
      <c r="L12" s="199">
        <f t="shared" si="1"/>
        <v>10</v>
      </c>
    </row>
    <row r="13" spans="1:12" s="166" customFormat="1" ht="36.6" customHeight="1" x14ac:dyDescent="0.2">
      <c r="A13" s="174">
        <v>4</v>
      </c>
      <c r="B13" s="163"/>
      <c r="C13" s="491" t="s">
        <v>345</v>
      </c>
      <c r="D13" s="491"/>
      <c r="E13" s="491"/>
      <c r="F13" s="491"/>
      <c r="G13" s="211">
        <v>10</v>
      </c>
      <c r="H13" s="454" t="str">
        <f t="shared" si="0"/>
        <v>ВВЕДИТЕ СВИДЕТЕЛЬСТВА</v>
      </c>
      <c r="I13" s="455"/>
      <c r="J13" s="456"/>
      <c r="K13" s="164"/>
      <c r="L13" s="199">
        <f t="shared" si="1"/>
        <v>10</v>
      </c>
    </row>
    <row r="14" spans="1:12" s="166" customFormat="1" ht="37.5" customHeight="1" x14ac:dyDescent="0.2">
      <c r="A14" s="174">
        <v>5</v>
      </c>
      <c r="B14" s="163"/>
      <c r="C14" s="461" t="s">
        <v>346</v>
      </c>
      <c r="D14" s="461"/>
      <c r="E14" s="461"/>
      <c r="F14" s="461"/>
      <c r="G14" s="211">
        <v>10</v>
      </c>
      <c r="H14" s="454" t="str">
        <f t="shared" si="0"/>
        <v>ВВЕДИТЕ СВИДЕТЕЛЬСТВА</v>
      </c>
      <c r="I14" s="455"/>
      <c r="J14" s="456"/>
      <c r="K14" s="164"/>
      <c r="L14" s="199">
        <f t="shared" si="1"/>
        <v>10</v>
      </c>
    </row>
    <row r="15" spans="1:12" s="166" customFormat="1" ht="44.25" customHeight="1" x14ac:dyDescent="0.2">
      <c r="A15" s="174">
        <v>6</v>
      </c>
      <c r="B15" s="163"/>
      <c r="C15" s="461" t="s">
        <v>347</v>
      </c>
      <c r="D15" s="461"/>
      <c r="E15" s="461"/>
      <c r="F15" s="461"/>
      <c r="G15" s="211">
        <v>10</v>
      </c>
      <c r="H15" s="454" t="str">
        <f>IF(G15="Х","ВВЕДИТЕ ОБОСНОВАНИЕ","ВВЕДИТЕ СВИДЕТЕЛЬСТВА")</f>
        <v>ВВЕДИТЕ СВИДЕТЕЛЬСТВА</v>
      </c>
      <c r="I15" s="455"/>
      <c r="J15" s="456"/>
      <c r="K15" s="164"/>
      <c r="L15" s="199">
        <f t="shared" si="1"/>
        <v>10</v>
      </c>
    </row>
    <row r="16" spans="1:12" s="161" customFormat="1" ht="12.75" x14ac:dyDescent="0.25">
      <c r="A16" s="462" t="s">
        <v>51</v>
      </c>
      <c r="B16" s="463"/>
      <c r="C16" s="545" t="s">
        <v>10</v>
      </c>
      <c r="D16" s="546"/>
      <c r="E16" s="546"/>
      <c r="F16" s="547"/>
      <c r="G16" s="206">
        <f>IF(COUNTIF(G17:G22,"")&gt;0,"ОШИБКА",(IF(COUNT(A17:A22)=COUNTIF(G17:G22,"НО"),"НО",MIN(G17:G22))))</f>
        <v>10</v>
      </c>
      <c r="H16" s="454"/>
      <c r="I16" s="455"/>
      <c r="J16" s="456"/>
      <c r="K16" s="159"/>
      <c r="L16" s="199"/>
    </row>
    <row r="17" spans="1:12" s="166" customFormat="1" ht="56.25" customHeight="1" x14ac:dyDescent="0.2">
      <c r="A17" s="174">
        <v>7</v>
      </c>
      <c r="B17" s="163"/>
      <c r="C17" s="491" t="s">
        <v>348</v>
      </c>
      <c r="D17" s="491"/>
      <c r="E17" s="491"/>
      <c r="F17" s="491"/>
      <c r="G17" s="211">
        <v>10</v>
      </c>
      <c r="H17" s="454" t="str">
        <f t="shared" ref="H17:H22" si="2">IF(G17="Х","ВВЕДИТЕ ОБОСНОВАНИЕ","ВВЕДИТЕ СВИДЕТЕЛЬСТВА")</f>
        <v>ВВЕДИТЕ СВИДЕТЕЛЬСТВА</v>
      </c>
      <c r="I17" s="455"/>
      <c r="J17" s="456"/>
      <c r="K17" s="164"/>
      <c r="L17" s="199">
        <f t="shared" si="1"/>
        <v>10</v>
      </c>
    </row>
    <row r="18" spans="1:12" s="166" customFormat="1" ht="33.75" customHeight="1" x14ac:dyDescent="0.2">
      <c r="A18" s="174">
        <v>8</v>
      </c>
      <c r="B18" s="163" t="s">
        <v>89</v>
      </c>
      <c r="C18" s="491" t="s">
        <v>349</v>
      </c>
      <c r="D18" s="491"/>
      <c r="E18" s="491"/>
      <c r="F18" s="491"/>
      <c r="G18" s="211">
        <v>10</v>
      </c>
      <c r="H18" s="454" t="str">
        <f t="shared" si="2"/>
        <v>ВВЕДИТЕ СВИДЕТЕЛЬСТВА</v>
      </c>
      <c r="I18" s="455"/>
      <c r="J18" s="456"/>
      <c r="K18" s="164"/>
      <c r="L18" s="199">
        <f t="shared" si="1"/>
        <v>10</v>
      </c>
    </row>
    <row r="19" spans="1:12" s="166" customFormat="1" ht="34.5" customHeight="1" x14ac:dyDescent="0.2">
      <c r="A19" s="174">
        <v>9</v>
      </c>
      <c r="B19" s="163"/>
      <c r="C19" s="491" t="s">
        <v>351</v>
      </c>
      <c r="D19" s="491"/>
      <c r="E19" s="491"/>
      <c r="F19" s="491"/>
      <c r="G19" s="211">
        <v>10</v>
      </c>
      <c r="H19" s="454" t="str">
        <f t="shared" si="2"/>
        <v>ВВЕДИТЕ СВИДЕТЕЛЬСТВА</v>
      </c>
      <c r="I19" s="455"/>
      <c r="J19" s="456"/>
      <c r="K19" s="164"/>
      <c r="L19" s="199">
        <f t="shared" si="1"/>
        <v>10</v>
      </c>
    </row>
    <row r="20" spans="1:12" s="166" customFormat="1" ht="71.25" customHeight="1" x14ac:dyDescent="0.2">
      <c r="A20" s="174">
        <v>10</v>
      </c>
      <c r="B20" s="163"/>
      <c r="C20" s="491" t="s">
        <v>352</v>
      </c>
      <c r="D20" s="491"/>
      <c r="E20" s="491"/>
      <c r="F20" s="491"/>
      <c r="G20" s="211">
        <v>10</v>
      </c>
      <c r="H20" s="454" t="str">
        <f t="shared" si="2"/>
        <v>ВВЕДИТЕ СВИДЕТЕЛЬСТВА</v>
      </c>
      <c r="I20" s="455"/>
      <c r="J20" s="456"/>
      <c r="K20" s="164"/>
      <c r="L20" s="199">
        <f t="shared" si="1"/>
        <v>10</v>
      </c>
    </row>
    <row r="21" spans="1:12" s="166" customFormat="1" ht="37.5" customHeight="1" x14ac:dyDescent="0.2">
      <c r="A21" s="174">
        <v>11</v>
      </c>
      <c r="B21" s="205"/>
      <c r="C21" s="554" t="s">
        <v>353</v>
      </c>
      <c r="D21" s="555"/>
      <c r="E21" s="555"/>
      <c r="F21" s="556"/>
      <c r="G21" s="211">
        <v>10</v>
      </c>
      <c r="H21" s="454" t="str">
        <f>IF(G21="Х","ВВЕДИТЕ ОБОСНОВАНИЕ","ВВЕДИТЕ СВИДЕТЕЛЬСТВА")</f>
        <v>ВВЕДИТЕ СВИДЕТЕЛЬСТВА</v>
      </c>
      <c r="I21" s="455"/>
      <c r="J21" s="456"/>
      <c r="K21" s="164"/>
      <c r="L21" s="199">
        <f>G21</f>
        <v>10</v>
      </c>
    </row>
    <row r="22" spans="1:12" s="166" customFormat="1" ht="33.75" customHeight="1" x14ac:dyDescent="0.2">
      <c r="A22" s="174">
        <v>12</v>
      </c>
      <c r="B22" s="163"/>
      <c r="C22" s="491" t="s">
        <v>407</v>
      </c>
      <c r="D22" s="491"/>
      <c r="E22" s="491"/>
      <c r="F22" s="491"/>
      <c r="G22" s="211">
        <v>10</v>
      </c>
      <c r="H22" s="454" t="str">
        <f t="shared" si="2"/>
        <v>ВВЕДИТЕ СВИДЕТЕЛЬСТВА</v>
      </c>
      <c r="I22" s="455"/>
      <c r="J22" s="456"/>
      <c r="K22" s="164"/>
      <c r="L22" s="199">
        <f t="shared" si="1"/>
        <v>10</v>
      </c>
    </row>
    <row r="23" spans="1:12" s="161" customFormat="1" ht="12.75" x14ac:dyDescent="0.25">
      <c r="A23" s="452" t="s">
        <v>53</v>
      </c>
      <c r="B23" s="453"/>
      <c r="C23" s="542" t="s">
        <v>160</v>
      </c>
      <c r="D23" s="542"/>
      <c r="E23" s="542"/>
      <c r="F23" s="542"/>
      <c r="G23" s="206">
        <f>IF(COUNTIF(G24:G26,"")&gt;0,"ОШИБКА",(IF(COUNT(A24:A26)=COUNTIF(G24:G26,"НО"),"НО",MIN(G24:G26))))</f>
        <v>10</v>
      </c>
      <c r="H23" s="543"/>
      <c r="I23" s="544"/>
      <c r="J23" s="544"/>
      <c r="K23" s="159"/>
      <c r="L23" s="199"/>
    </row>
    <row r="24" spans="1:12" s="166" customFormat="1" ht="44.25" customHeight="1" x14ac:dyDescent="0.2">
      <c r="A24" s="163">
        <v>13</v>
      </c>
      <c r="B24" s="163"/>
      <c r="C24" s="491" t="s">
        <v>354</v>
      </c>
      <c r="D24" s="491"/>
      <c r="E24" s="491"/>
      <c r="F24" s="491"/>
      <c r="G24" s="211">
        <v>10</v>
      </c>
      <c r="H24" s="454" t="str">
        <f>IF(G24="Х","ВВЕДИТЕ ОБОСНОВАНИЕ","ВВЕДИТЕ СВИДЕТЕЛЬСТВА")</f>
        <v>ВВЕДИТЕ СВИДЕТЕЛЬСТВА</v>
      </c>
      <c r="I24" s="455"/>
      <c r="J24" s="456"/>
      <c r="K24" s="164"/>
      <c r="L24" s="199">
        <f t="shared" si="1"/>
        <v>10</v>
      </c>
    </row>
    <row r="25" spans="1:12" s="166" customFormat="1" ht="33" customHeight="1" x14ac:dyDescent="0.2">
      <c r="A25" s="163">
        <v>14</v>
      </c>
      <c r="B25" s="163"/>
      <c r="C25" s="493" t="s">
        <v>355</v>
      </c>
      <c r="D25" s="494"/>
      <c r="E25" s="494"/>
      <c r="F25" s="548"/>
      <c r="G25" s="211">
        <v>10</v>
      </c>
      <c r="H25" s="454" t="str">
        <f>IF(G25="Х","ВВЕДИТЕ ОБОСНОВАНИЕ","ВВЕДИТЕ СВИДЕТЕЛЬСТВА")</f>
        <v>ВВЕДИТЕ СВИДЕТЕЛЬСТВА</v>
      </c>
      <c r="I25" s="455"/>
      <c r="J25" s="456"/>
      <c r="K25" s="164"/>
      <c r="L25" s="199">
        <f t="shared" si="1"/>
        <v>10</v>
      </c>
    </row>
    <row r="26" spans="1:12" s="166" customFormat="1" ht="42.75" customHeight="1" x14ac:dyDescent="0.2">
      <c r="A26" s="163">
        <v>15</v>
      </c>
      <c r="B26" s="163"/>
      <c r="C26" s="491" t="s">
        <v>356</v>
      </c>
      <c r="D26" s="491"/>
      <c r="E26" s="491"/>
      <c r="F26" s="491"/>
      <c r="G26" s="211">
        <v>10</v>
      </c>
      <c r="H26" s="454" t="str">
        <f>IF(G26="Х","ВВЕДИТЕ ОБОСНОВАНИЕ","ВВЕДИТЕ СВИДЕТЕЛЬСТВА")</f>
        <v>ВВЕДИТЕ СВИДЕТЕЛЬСТВА</v>
      </c>
      <c r="I26" s="455"/>
      <c r="J26" s="456"/>
      <c r="K26" s="164"/>
      <c r="L26" s="199">
        <f t="shared" si="1"/>
        <v>10</v>
      </c>
    </row>
    <row r="27" spans="1:12" s="161" customFormat="1" ht="12.75" x14ac:dyDescent="0.25">
      <c r="A27" s="553" t="s">
        <v>54</v>
      </c>
      <c r="B27" s="553"/>
      <c r="C27" s="513" t="s">
        <v>189</v>
      </c>
      <c r="D27" s="513"/>
      <c r="E27" s="513"/>
      <c r="F27" s="513"/>
      <c r="G27" s="206">
        <f>IF(COUNTIF(G28:G29,"")&gt;0,"ОШИБКА",(IF(COUNT(A28:A29)=COUNTIF(G28:G29,"НО"),"НО",MIN(G28:G29))))</f>
        <v>10</v>
      </c>
      <c r="H27" s="454"/>
      <c r="I27" s="455"/>
      <c r="J27" s="456"/>
      <c r="K27" s="159"/>
      <c r="L27" s="199"/>
    </row>
    <row r="28" spans="1:12" s="166" customFormat="1" ht="48.75" customHeight="1" x14ac:dyDescent="0.2">
      <c r="A28" s="175">
        <v>16</v>
      </c>
      <c r="B28" s="162"/>
      <c r="C28" s="491" t="s">
        <v>421</v>
      </c>
      <c r="D28" s="491"/>
      <c r="E28" s="491"/>
      <c r="F28" s="491"/>
      <c r="G28" s="211">
        <v>10</v>
      </c>
      <c r="H28" s="454" t="str">
        <f>IF(G28="Х","ВВЕДИТЕ ОБОСНОВАНИЕ","ВВЕДИТЕ СВИДЕТЕЛЬСТВА")</f>
        <v>ВВЕДИТЕ СВИДЕТЕЛЬСТВА</v>
      </c>
      <c r="I28" s="455"/>
      <c r="J28" s="456"/>
      <c r="K28" s="164"/>
      <c r="L28" s="199">
        <f t="shared" si="1"/>
        <v>10</v>
      </c>
    </row>
    <row r="29" spans="1:12" s="166" customFormat="1" ht="29.25" customHeight="1" x14ac:dyDescent="0.2">
      <c r="A29" s="174">
        <v>17</v>
      </c>
      <c r="B29" s="163"/>
      <c r="C29" s="491" t="s">
        <v>357</v>
      </c>
      <c r="D29" s="491"/>
      <c r="E29" s="491"/>
      <c r="F29" s="491"/>
      <c r="G29" s="211">
        <v>10</v>
      </c>
      <c r="H29" s="454" t="str">
        <f>IF(G29="Х","ВВЕДИТЕ ОБОСНОВАНИЕ","ВВЕДИТЕ СВИДЕТЕЛЬСТВА")</f>
        <v>ВВЕДИТЕ СВИДЕТЕЛЬСТВА</v>
      </c>
      <c r="I29" s="455"/>
      <c r="J29" s="456"/>
      <c r="K29" s="164"/>
      <c r="L29" s="165">
        <f>G29</f>
        <v>10</v>
      </c>
    </row>
    <row r="30" spans="1:12" ht="21.75" customHeight="1" x14ac:dyDescent="0.25"/>
    <row r="31" spans="1:12" x14ac:dyDescent="0.25">
      <c r="A31" s="170"/>
      <c r="B31" s="170"/>
      <c r="G31" s="212">
        <v>4</v>
      </c>
      <c r="H31" s="213">
        <v>0</v>
      </c>
    </row>
    <row r="32" spans="1:12" x14ac:dyDescent="0.25">
      <c r="A32" s="170"/>
      <c r="B32" s="492" t="s">
        <v>285</v>
      </c>
      <c r="C32" s="492"/>
      <c r="D32" s="492"/>
      <c r="E32" s="492"/>
      <c r="F32" s="492"/>
      <c r="G32" s="212">
        <f>COUNTIF(L10:L29,4)</f>
        <v>0</v>
      </c>
      <c r="H32" s="213">
        <f>COUNTIF(L10:L29,0)</f>
        <v>0</v>
      </c>
    </row>
    <row r="33" spans="2:8" x14ac:dyDescent="0.25">
      <c r="B33" s="492" t="s">
        <v>197</v>
      </c>
      <c r="C33" s="492"/>
      <c r="D33" s="492"/>
      <c r="E33" s="492"/>
      <c r="F33" s="492"/>
      <c r="G33" s="212">
        <f>COUNTIFS(L10:L29,4,L10:L29,"*")</f>
        <v>0</v>
      </c>
      <c r="H33" s="213">
        <f>COUNTIFS(L10:L29,0,L10:L29,"*")</f>
        <v>0</v>
      </c>
    </row>
    <row r="34" spans="2:8" x14ac:dyDescent="0.25">
      <c r="B34" s="170"/>
    </row>
  </sheetData>
  <mergeCells count="59">
    <mergeCell ref="A27:B27"/>
    <mergeCell ref="H19:J19"/>
    <mergeCell ref="H20:J20"/>
    <mergeCell ref="C21:F21"/>
    <mergeCell ref="H21:J21"/>
    <mergeCell ref="H24:J24"/>
    <mergeCell ref="C15:F15"/>
    <mergeCell ref="H15:J15"/>
    <mergeCell ref="A1:J1"/>
    <mergeCell ref="E2:J2"/>
    <mergeCell ref="E3:J3"/>
    <mergeCell ref="A5:E5"/>
    <mergeCell ref="F5:G5"/>
    <mergeCell ref="A2:C3"/>
    <mergeCell ref="H8:J8"/>
    <mergeCell ref="A9:B9"/>
    <mergeCell ref="C7:F7"/>
    <mergeCell ref="D2:D3"/>
    <mergeCell ref="H9:J9"/>
    <mergeCell ref="C9:F9"/>
    <mergeCell ref="C10:F10"/>
    <mergeCell ref="C28:F28"/>
    <mergeCell ref="H10:J10"/>
    <mergeCell ref="C26:F26"/>
    <mergeCell ref="H26:J26"/>
    <mergeCell ref="C11:F11"/>
    <mergeCell ref="H11:J11"/>
    <mergeCell ref="C12:F12"/>
    <mergeCell ref="C13:F13"/>
    <mergeCell ref="H12:J12"/>
    <mergeCell ref="H13:J13"/>
    <mergeCell ref="C16:F16"/>
    <mergeCell ref="C14:F14"/>
    <mergeCell ref="H14:J14"/>
    <mergeCell ref="C25:F25"/>
    <mergeCell ref="H16:J16"/>
    <mergeCell ref="H17:J17"/>
    <mergeCell ref="H18:J18"/>
    <mergeCell ref="H25:J25"/>
    <mergeCell ref="H23:J23"/>
    <mergeCell ref="H22:J22"/>
    <mergeCell ref="C17:F17"/>
    <mergeCell ref="C18:F18"/>
    <mergeCell ref="B32:F32"/>
    <mergeCell ref="B33:F33"/>
    <mergeCell ref="H7:J7"/>
    <mergeCell ref="C8:F8"/>
    <mergeCell ref="H28:J28"/>
    <mergeCell ref="H27:J27"/>
    <mergeCell ref="H29:J29"/>
    <mergeCell ref="C29:F29"/>
    <mergeCell ref="C27:F27"/>
    <mergeCell ref="A23:B23"/>
    <mergeCell ref="A16:B16"/>
    <mergeCell ref="C22:F22"/>
    <mergeCell ref="C24:F24"/>
    <mergeCell ref="C19:F19"/>
    <mergeCell ref="C20:F20"/>
    <mergeCell ref="C23:F23"/>
  </mergeCells>
  <conditionalFormatting sqref="B10:B29">
    <cfRule type="containsText" dxfId="107" priority="36" stopIfTrue="1" operator="containsText" text="*">
      <formula>NOT(ISERROR(SEARCH("*",B10)))</formula>
    </cfRule>
  </conditionalFormatting>
  <conditionalFormatting sqref="H24:J29 H10:J14 H17:J22">
    <cfRule type="containsText" dxfId="106" priority="34" operator="containsText" text="ВВЕДИТЕ СВИДЕТЕЛЬСТВА">
      <formula>NOT(ISERROR(SEARCH("ВВЕДИТЕ СВИДЕТЕЛЬСТВА",H10)))</formula>
    </cfRule>
    <cfRule type="containsText" dxfId="105" priority="35" operator="containsText" text="ВВЕДИТЕ ОБОСНОВАНИЕ">
      <formula>NOT(ISERROR(SEARCH("ВВЕДИТЕ ОБОСНОВАНИЕ",H10)))</formula>
    </cfRule>
  </conditionalFormatting>
  <conditionalFormatting sqref="H15:J15">
    <cfRule type="containsText" dxfId="104" priority="28" operator="containsText" text="ВВЕДИТЕ СВИДЕТЕЛЬСТВА">
      <formula>NOT(ISERROR(SEARCH("ВВЕДИТЕ СВИДЕТЕЛЬСТВА",H15)))</formula>
    </cfRule>
    <cfRule type="containsText" dxfId="103" priority="29" operator="containsText" text="ВВЕДИТЕ ОБОСНОВАНИЕ">
      <formula>NOT(ISERROR(SEARCH("ВВЕДИТЕ ОБОСНОВАНИЕ",H15)))</formula>
    </cfRule>
  </conditionalFormatting>
  <conditionalFormatting sqref="G27">
    <cfRule type="containsText" dxfId="102" priority="1" operator="containsText" text="ОШИБКА">
      <formula>NOT(ISERROR(SEARCH("ОШИБКА",G27)))</formula>
    </cfRule>
    <cfRule type="containsText" dxfId="101" priority="2" operator="containsText" text="НО">
      <formula>NOT(ISERROR(SEARCH("НО",G27)))</formula>
    </cfRule>
    <cfRule type="cellIs" dxfId="100" priority="3" operator="greaterThan">
      <formula>7</formula>
    </cfRule>
    <cfRule type="cellIs" dxfId="99" priority="4" operator="equal">
      <formula>6</formula>
    </cfRule>
    <cfRule type="cellIs" dxfId="98" priority="5" operator="lessThan">
      <formula>5</formula>
    </cfRule>
  </conditionalFormatting>
  <conditionalFormatting sqref="G9">
    <cfRule type="containsText" dxfId="97" priority="16" operator="containsText" text="ОШИБКА">
      <formula>NOT(ISERROR(SEARCH("ОШИБКА",G9)))</formula>
    </cfRule>
    <cfRule type="containsText" dxfId="96" priority="17" operator="containsText" text="НО">
      <formula>NOT(ISERROR(SEARCH("НО",G9)))</formula>
    </cfRule>
    <cfRule type="cellIs" dxfId="95" priority="18" operator="greaterThan">
      <formula>7</formula>
    </cfRule>
    <cfRule type="cellIs" dxfId="94" priority="19" operator="equal">
      <formula>6</formula>
    </cfRule>
    <cfRule type="cellIs" dxfId="93" priority="20" operator="lessThan">
      <formula>5</formula>
    </cfRule>
  </conditionalFormatting>
  <conditionalFormatting sqref="G16">
    <cfRule type="containsText" dxfId="92" priority="11" operator="containsText" text="ОШИБКА">
      <formula>NOT(ISERROR(SEARCH("ОШИБКА",G16)))</formula>
    </cfRule>
    <cfRule type="containsText" dxfId="91" priority="12" operator="containsText" text="НО">
      <formula>NOT(ISERROR(SEARCH("НО",G16)))</formula>
    </cfRule>
    <cfRule type="cellIs" dxfId="90" priority="13" operator="greaterThan">
      <formula>7</formula>
    </cfRule>
    <cfRule type="cellIs" dxfId="89" priority="14" operator="equal">
      <formula>6</formula>
    </cfRule>
    <cfRule type="cellIs" dxfId="88" priority="15" operator="lessThan">
      <formula>5</formula>
    </cfRule>
  </conditionalFormatting>
  <conditionalFormatting sqref="G23">
    <cfRule type="containsText" dxfId="87" priority="6" operator="containsText" text="ОШИБКА">
      <formula>NOT(ISERROR(SEARCH("ОШИБКА",G23)))</formula>
    </cfRule>
    <cfRule type="containsText" dxfId="86" priority="7" operator="containsText" text="НО">
      <formula>NOT(ISERROR(SEARCH("НО",G23)))</formula>
    </cfRule>
    <cfRule type="cellIs" dxfId="85" priority="8" operator="greaterThan">
      <formula>7</formula>
    </cfRule>
    <cfRule type="cellIs" dxfId="84" priority="9" operator="equal">
      <formula>6</formula>
    </cfRule>
    <cfRule type="cellIs" dxfId="83" priority="10" operator="lessThan">
      <formula>5</formula>
    </cfRule>
  </conditionalFormatting>
  <pageMargins left="0.59055118110236227" right="0.39370078740157483" top="0.39370078740157483" bottom="0.39370078740157483" header="0.31496062992125984" footer="0.31496062992125984"/>
  <pageSetup paperSize="9" scale="80" orientation="portrait" r:id="rId1"/>
  <headerFooter>
    <oddFooter>&amp;L&amp;"Times New Roman,обычный"&amp;8Редакция 4 действует с 03.08.2020</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Списки!$C$6:$C$11</xm:f>
          </x14:formula1>
          <xm:sqref>G24:G26 G28:G29 G10:G15 G17:G22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Документ" ma:contentTypeID="0x01010022ADFBABEA8A9040824B131D71F0017D" ma:contentTypeVersion="20" ma:contentTypeDescription="Создание документа." ma:contentTypeScope="" ma:versionID="4ab74bb115f7977d5032e63ed8971787">
  <xsd:schema xmlns:xsd="http://www.w3.org/2001/XMLSchema" xmlns:xs="http://www.w3.org/2001/XMLSchema" xmlns:p="http://schemas.microsoft.com/office/2006/metadata/properties" targetNamespace="http://schemas.microsoft.com/office/2006/metadata/properties" ma:root="true" ma:fieldsID="02f955febea7e716b4e91cddba17110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D58A968-1095-4E07-9EEB-47E52C3A779D}">
  <ds:schemaRefs>
    <ds:schemaRef ds:uri="http://schemas.microsoft.com/sharepoint/v3/contenttype/forms"/>
  </ds:schemaRefs>
</ds:datastoreItem>
</file>

<file path=customXml/itemProps2.xml><?xml version="1.0" encoding="utf-8"?>
<ds:datastoreItem xmlns:ds="http://schemas.openxmlformats.org/officeDocument/2006/customXml" ds:itemID="{55AD8497-7712-42DE-8974-7450825057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814486E2-4F0A-4843-A08F-AB701443F72A}">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term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18</vt:i4>
      </vt:variant>
      <vt:variant>
        <vt:lpstr>Именованные диапазоны</vt:lpstr>
      </vt:variant>
      <vt:variant>
        <vt:i4>23</vt:i4>
      </vt:variant>
    </vt:vector>
  </HeadingPairs>
  <TitlesOfParts>
    <vt:vector size="41" baseType="lpstr">
      <vt:lpstr>Инструкция</vt:lpstr>
      <vt:lpstr>Титульник</vt:lpstr>
      <vt:lpstr>Оценка</vt:lpstr>
      <vt:lpstr>1.Требования</vt:lpstr>
      <vt:lpstr>2.Закупка</vt:lpstr>
      <vt:lpstr>АП 1</vt:lpstr>
      <vt:lpstr>3.Процесс</vt:lpstr>
      <vt:lpstr>4.Персонал</vt:lpstr>
      <vt:lpstr>5.Инфраструктура</vt:lpstr>
      <vt:lpstr>6.Контроль</vt:lpstr>
      <vt:lpstr>АП 2</vt:lpstr>
      <vt:lpstr>7.Управ. качеством</vt:lpstr>
      <vt:lpstr>8.Логистика</vt:lpstr>
      <vt:lpstr>9.Удовл. потребителя</vt:lpstr>
      <vt:lpstr>для 9А</vt:lpstr>
      <vt:lpstr>План</vt:lpstr>
      <vt:lpstr>Списки</vt:lpstr>
      <vt:lpstr>Изменения</vt:lpstr>
      <vt:lpstr>'1.Требования'!Заголовки_для_печати</vt:lpstr>
      <vt:lpstr>'2.Закупка'!Заголовки_для_печати</vt:lpstr>
      <vt:lpstr>'3.Процесс'!Заголовки_для_печати</vt:lpstr>
      <vt:lpstr>'4.Персонал'!Заголовки_для_печати</vt:lpstr>
      <vt:lpstr>'5.Инфраструктура'!Заголовки_для_печати</vt:lpstr>
      <vt:lpstr>'6.Контроль'!Заголовки_для_печати</vt:lpstr>
      <vt:lpstr>'7.Управ. качеством'!Заголовки_для_печати</vt:lpstr>
      <vt:lpstr>'8.Логистика'!Заголовки_для_печати</vt:lpstr>
      <vt:lpstr>'9.Удовл. потребителя'!Заголовки_для_печати</vt:lpstr>
      <vt:lpstr>'1.Требования'!Область_печати</vt:lpstr>
      <vt:lpstr>'2.Закупка'!Область_печати</vt:lpstr>
      <vt:lpstr>'3.Процесс'!Область_печати</vt:lpstr>
      <vt:lpstr>'4.Персонал'!Область_печати</vt:lpstr>
      <vt:lpstr>'5.Инфраструктура'!Область_печати</vt:lpstr>
      <vt:lpstr>'6.Контроль'!Область_печати</vt:lpstr>
      <vt:lpstr>'7.Управ. качеством'!Область_печати</vt:lpstr>
      <vt:lpstr>'8.Логистика'!Область_печати</vt:lpstr>
      <vt:lpstr>'9.Удовл. потребителя'!Область_печати</vt:lpstr>
      <vt:lpstr>Изменения!Область_печати</vt:lpstr>
      <vt:lpstr>Инструкция!Область_печати</vt:lpstr>
      <vt:lpstr>Оценка!Область_печати</vt:lpstr>
      <vt:lpstr>Списки!Область_печати</vt:lpstr>
      <vt:lpstr>Титульник!Область_печати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2022-03-18T07:20:45Z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0x01010022ADFBABEA8A9040824B131D71F0017D</vt:lpwstr>
  </property>
</Properties>
</file>